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4160" windowHeight="11020" tabRatio="850"/>
  </bookViews>
  <sheets>
    <sheet name="Quarterly Statement" sheetId="51" r:id="rId1"/>
    <sheet name="Top Level" sheetId="40" r:id="rId2"/>
    <sheet name="Data Entry" sheetId="47" r:id="rId3"/>
    <sheet name="Bank Accounts" sheetId="2" r:id="rId4"/>
    <sheet name="Chart of Accounts" sheetId="36" r:id="rId5"/>
    <sheet name="Home Show-Blank" sheetId="81" state="hidden" r:id="rId6"/>
    <sheet name="Home Show-Raffle Tickets" sheetId="75" state="hidden" r:id="rId7"/>
    <sheet name="Home Show-Admission Tickets" sheetId="76" state="hidden" r:id="rId8"/>
    <sheet name="Home Show-Program Books" sheetId="77" state="hidden" r:id="rId9"/>
    <sheet name="Home Show-5050 Raffle" sheetId="78" state="hidden" r:id="rId10"/>
    <sheet name="Home Show-Concessions" sheetId="79" state="hidden" r:id="rId11"/>
    <sheet name="Home Show-Merchandise" sheetId="80" state="hidden" r:id="rId12"/>
    <sheet name="Principal Recon" sheetId="82" r:id="rId13"/>
  </sheets>
  <definedNames>
    <definedName name="_xlnm._FilterDatabase" localSheetId="2" hidden="1">'Data Entry'!$B$6:$J$27</definedName>
    <definedName name="Accounts">'Chart of Accounts'!$B$4:$C$19</definedName>
    <definedName name="BankAccounts">'Bank Accounts'!$B$8:$O$21</definedName>
    <definedName name="BegPrincipal">'Top Level'!#REF!</definedName>
    <definedName name="Chart">'Chart of Accounts'!$B$4:$D$17</definedName>
    <definedName name="CurrentYr">'Top Level'!$B$3</definedName>
    <definedName name="CurrQtr">'Top Level'!$B$6</definedName>
    <definedName name="LKMonth">'Chart of Accounts'!$F$11:$H$22</definedName>
    <definedName name="LKMonthName">'Chart of Accounts'!$G$11:$H$22</definedName>
    <definedName name="LKQtr">'Chart of Accounts'!$F$4:$K$7</definedName>
    <definedName name="_xlnm.Print_Titles" localSheetId="2">'Data Entry'!$3:$6</definedName>
    <definedName name="Reserve">'Top Level'!$E$8</definedName>
    <definedName name="rptbanknum">OFFSET('Data Entry'!$D$7,0,0,COUNT('Data Entry'!$D:$D),1)</definedName>
    <definedName name="RptMonths">OFFSET('Data Entry'!$C$7,0,0,COUNT('Data Entry'!$C:$C),1)</definedName>
    <definedName name="SumAccount">'Data Entry'!$F$7:$F$28</definedName>
    <definedName name="SumBank">'Data Entry'!$D$7:$D$28</definedName>
    <definedName name="SumExp">'Data Entry'!$I$7:$I$28</definedName>
    <definedName name="SumMonth">'Data Entry'!$B$7:$B$28</definedName>
    <definedName name="SumMonthNum">'Data Entry'!$C$7:$C$28</definedName>
    <definedName name="SumRevenue">'Data Entry'!$H$7:$H$28</definedName>
  </definedNames>
  <calcPr calcId="124519"/>
</workbook>
</file>

<file path=xl/calcChain.xml><?xml version="1.0" encoding="utf-8"?>
<calcChain xmlns="http://schemas.openxmlformats.org/spreadsheetml/2006/main">
  <c r="A3" i="2"/>
  <c r="B3" i="47"/>
  <c r="C26" i="51"/>
  <c r="O8" i="2"/>
  <c r="I23" i="47" l="1"/>
  <c r="G24"/>
  <c r="E24"/>
  <c r="C24"/>
  <c r="G21" l="1"/>
  <c r="E21"/>
  <c r="C21"/>
  <c r="G13" l="1"/>
  <c r="E13"/>
  <c r="D16" i="82"/>
  <c r="J8"/>
  <c r="J9"/>
  <c r="J10"/>
  <c r="J11"/>
  <c r="J12"/>
  <c r="J13"/>
  <c r="J14"/>
  <c r="J15"/>
  <c r="J16"/>
  <c r="J7"/>
  <c r="H17"/>
  <c r="I16"/>
  <c r="I7"/>
  <c r="G8" s="1"/>
  <c r="I8" s="1"/>
  <c r="G9" s="1"/>
  <c r="I9" s="1"/>
  <c r="G10" s="1"/>
  <c r="I10" s="1"/>
  <c r="G11" s="1"/>
  <c r="I11" s="1"/>
  <c r="G12" s="1"/>
  <c r="I12" s="1"/>
  <c r="G13" s="1"/>
  <c r="I13" s="1"/>
  <c r="G14" s="1"/>
  <c r="I14" s="1"/>
  <c r="G15" s="1"/>
  <c r="I15" s="1"/>
  <c r="G16" s="1"/>
  <c r="E7"/>
  <c r="C8" s="1"/>
  <c r="E8" s="1"/>
  <c r="C9" s="1"/>
  <c r="E9" s="1"/>
  <c r="C10" s="1"/>
  <c r="E10" s="1"/>
  <c r="C11" s="1"/>
  <c r="E11" s="1"/>
  <c r="C12" s="1"/>
  <c r="E12" s="1"/>
  <c r="C13" s="1"/>
  <c r="E13" s="1"/>
  <c r="C14" s="1"/>
  <c r="E14" s="1"/>
  <c r="C15" s="1"/>
  <c r="E15" s="1"/>
  <c r="C16" s="1"/>
  <c r="E16" s="1"/>
  <c r="C17" s="1"/>
  <c r="G18" i="47"/>
  <c r="E18"/>
  <c r="C18"/>
  <c r="G8"/>
  <c r="E8"/>
  <c r="C8"/>
  <c r="C7"/>
  <c r="E7"/>
  <c r="G7"/>
  <c r="G9"/>
  <c r="E9"/>
  <c r="C9"/>
  <c r="G10"/>
  <c r="E10"/>
  <c r="C10"/>
  <c r="G12"/>
  <c r="E12"/>
  <c r="C12"/>
  <c r="G11"/>
  <c r="E11"/>
  <c r="C11"/>
  <c r="G14"/>
  <c r="E14"/>
  <c r="C14"/>
  <c r="G16"/>
  <c r="E16"/>
  <c r="E26" i="2"/>
  <c r="E30" s="1"/>
  <c r="C26"/>
  <c r="G15" i="47"/>
  <c r="E15"/>
  <c r="C15"/>
  <c r="C25" i="51"/>
  <c r="C17"/>
  <c r="F16"/>
  <c r="F17" s="1"/>
  <c r="H16"/>
  <c r="H17" s="1"/>
  <c r="H18" s="1"/>
  <c r="J16"/>
  <c r="N7" i="2"/>
  <c r="M7"/>
  <c r="C31" i="51"/>
  <c r="A3"/>
  <c r="C39"/>
  <c r="C32"/>
  <c r="C30"/>
  <c r="K23"/>
  <c r="C24"/>
  <c r="C17" i="47"/>
  <c r="C19"/>
  <c r="C20"/>
  <c r="C22"/>
  <c r="C23"/>
  <c r="C25"/>
  <c r="C26"/>
  <c r="C27"/>
  <c r="I7" i="36"/>
  <c r="A20" i="2" s="1"/>
  <c r="N20" s="1"/>
  <c r="H7" i="36"/>
  <c r="A19" i="2" s="1"/>
  <c r="N19" s="1"/>
  <c r="G7" i="36"/>
  <c r="A18" i="2" s="1"/>
  <c r="N18" s="1"/>
  <c r="I6" i="36"/>
  <c r="A17" i="2" s="1"/>
  <c r="N17" s="1"/>
  <c r="H6" i="36"/>
  <c r="A16" i="2" s="1"/>
  <c r="N16" s="1"/>
  <c r="G6" i="36"/>
  <c r="A15" i="2" s="1"/>
  <c r="N15" s="1"/>
  <c r="I5" i="36"/>
  <c r="A14" i="2" s="1"/>
  <c r="N14" s="1"/>
  <c r="H5" i="36"/>
  <c r="A13" i="2" s="1"/>
  <c r="N13" s="1"/>
  <c r="G5" i="36"/>
  <c r="A12" i="2" s="1"/>
  <c r="N12" s="1"/>
  <c r="I4" i="36"/>
  <c r="A11" i="2" s="1"/>
  <c r="N11" s="1"/>
  <c r="H4" i="36"/>
  <c r="A10" i="2" s="1"/>
  <c r="N10" s="1"/>
  <c r="G4" i="36"/>
  <c r="A9" i="2" s="1"/>
  <c r="M9" s="1"/>
  <c r="I6"/>
  <c r="F6"/>
  <c r="C6"/>
  <c r="G17" i="82" l="1"/>
  <c r="I17" s="1"/>
  <c r="G18" s="1"/>
  <c r="I18" s="1"/>
  <c r="E17"/>
  <c r="K6" i="51"/>
  <c r="M20" i="2"/>
  <c r="M18"/>
  <c r="M16"/>
  <c r="M14"/>
  <c r="M12"/>
  <c r="M10"/>
  <c r="N9"/>
  <c r="O9" s="1"/>
  <c r="M19"/>
  <c r="M17"/>
  <c r="M15"/>
  <c r="M13"/>
  <c r="M11"/>
  <c r="J17" i="51"/>
  <c r="J18" s="1"/>
  <c r="F18"/>
  <c r="G6"/>
  <c r="I6"/>
  <c r="E23"/>
  <c r="C9" i="2"/>
  <c r="K11" i="51"/>
  <c r="I11"/>
  <c r="I23"/>
  <c r="I26" s="1"/>
  <c r="G11"/>
  <c r="G23"/>
  <c r="G26" s="1"/>
  <c r="C6" i="40"/>
  <c r="E25" i="51" l="1"/>
  <c r="E30"/>
  <c r="E26"/>
  <c r="C18" i="82"/>
  <c r="E18" s="1"/>
  <c r="J17"/>
  <c r="G24" i="51"/>
  <c r="G25"/>
  <c r="I39"/>
  <c r="I25"/>
  <c r="I24"/>
  <c r="M21" i="2"/>
  <c r="G32" i="51"/>
  <c r="O10" i="2"/>
  <c r="E32" i="51"/>
  <c r="E31"/>
  <c r="G30"/>
  <c r="G31"/>
  <c r="I30"/>
  <c r="I31"/>
  <c r="E39"/>
  <c r="E24"/>
  <c r="G39"/>
  <c r="N21" i="2"/>
  <c r="I32" i="51"/>
  <c r="C19" i="82" l="1"/>
  <c r="E19" s="1"/>
  <c r="J18"/>
  <c r="K24" i="51"/>
  <c r="K25"/>
  <c r="O11" i="2"/>
  <c r="K32" i="51"/>
  <c r="K31"/>
  <c r="K30"/>
  <c r="K26"/>
  <c r="O12" i="2" l="1"/>
  <c r="O13" l="1"/>
  <c r="O14" l="1"/>
  <c r="O15" l="1"/>
  <c r="O16" l="1"/>
  <c r="O17" l="1"/>
  <c r="E15" i="51" s="1"/>
  <c r="O18" i="2" l="1"/>
  <c r="O19" l="1"/>
  <c r="G15" i="51"/>
  <c r="O20" i="2" l="1"/>
  <c r="I15" i="51"/>
  <c r="O21" i="2" l="1"/>
  <c r="K15" i="51"/>
  <c r="G17" i="47" l="1"/>
  <c r="G19"/>
  <c r="G20"/>
  <c r="G22"/>
  <c r="G23"/>
  <c r="G25"/>
  <c r="G26"/>
  <c r="G27"/>
  <c r="E17"/>
  <c r="E19"/>
  <c r="E20"/>
  <c r="E22"/>
  <c r="E23"/>
  <c r="E25"/>
  <c r="E26"/>
  <c r="E27"/>
  <c r="C8" i="51"/>
  <c r="C9"/>
  <c r="C7"/>
  <c r="G19" i="2" l="1"/>
  <c r="I19"/>
  <c r="D19"/>
  <c r="C19"/>
  <c r="J19"/>
  <c r="F19"/>
  <c r="G11"/>
  <c r="I11"/>
  <c r="D11"/>
  <c r="J11"/>
  <c r="C11"/>
  <c r="F11"/>
  <c r="J16"/>
  <c r="C16"/>
  <c r="F16"/>
  <c r="G16"/>
  <c r="I16"/>
  <c r="D16"/>
  <c r="G15"/>
  <c r="I15"/>
  <c r="D15"/>
  <c r="J15"/>
  <c r="C15"/>
  <c r="F15"/>
  <c r="J20"/>
  <c r="C20"/>
  <c r="F20"/>
  <c r="G20"/>
  <c r="I20"/>
  <c r="D20"/>
  <c r="J12"/>
  <c r="C12"/>
  <c r="F12"/>
  <c r="G12"/>
  <c r="I12"/>
  <c r="D12"/>
  <c r="G17"/>
  <c r="I17"/>
  <c r="D17"/>
  <c r="J17"/>
  <c r="C17"/>
  <c r="F17"/>
  <c r="G13"/>
  <c r="I13"/>
  <c r="D13"/>
  <c r="J13"/>
  <c r="C13"/>
  <c r="F13"/>
  <c r="J18"/>
  <c r="C18"/>
  <c r="F18"/>
  <c r="G18"/>
  <c r="I18"/>
  <c r="D18"/>
  <c r="J14"/>
  <c r="C14"/>
  <c r="F14"/>
  <c r="G14"/>
  <c r="I14"/>
  <c r="D14"/>
  <c r="J10"/>
  <c r="C10"/>
  <c r="F10"/>
  <c r="G10"/>
  <c r="I10"/>
  <c r="D10"/>
  <c r="I9"/>
  <c r="F9"/>
  <c r="J9"/>
  <c r="G9"/>
  <c r="D9"/>
  <c r="A9" i="8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9" i="80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E8" i="79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9"/>
  <c r="A9" i="78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9" i="77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10" i="76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9"/>
  <c r="A22" i="75"/>
  <c r="A23" s="1"/>
  <c r="A24" s="1"/>
  <c r="A25" s="1"/>
  <c r="A26" s="1"/>
  <c r="A27" s="1"/>
  <c r="A28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J21" i="2" l="1"/>
  <c r="G21"/>
  <c r="F21"/>
  <c r="H9"/>
  <c r="I21"/>
  <c r="K9"/>
  <c r="I29" i="47"/>
  <c r="K10" i="2" l="1"/>
  <c r="H10"/>
  <c r="K11" l="1"/>
  <c r="H11"/>
  <c r="H29" i="47"/>
  <c r="K12" i="2" l="1"/>
  <c r="K13" s="1"/>
  <c r="K14" s="1"/>
  <c r="H12"/>
  <c r="H13" s="1"/>
  <c r="H14" s="1"/>
  <c r="K15" l="1"/>
  <c r="H15"/>
  <c r="C21"/>
  <c r="D21"/>
  <c r="E9"/>
  <c r="H16" l="1"/>
  <c r="K16"/>
  <c r="E10"/>
  <c r="H17" l="1"/>
  <c r="E8" i="51" s="1"/>
  <c r="K17" i="2"/>
  <c r="E9" i="51" s="1"/>
  <c r="E11" i="2"/>
  <c r="I33" i="51"/>
  <c r="I27"/>
  <c r="K33"/>
  <c r="G33"/>
  <c r="K18" i="2" l="1"/>
  <c r="H18"/>
  <c r="E12"/>
  <c r="E13" s="1"/>
  <c r="E14" s="1"/>
  <c r="I35" i="51"/>
  <c r="K19" i="2" l="1"/>
  <c r="G9" i="51"/>
  <c r="H19" i="2"/>
  <c r="G8" i="51"/>
  <c r="E15" i="2"/>
  <c r="H20" l="1"/>
  <c r="I8" i="51"/>
  <c r="K20" i="2"/>
  <c r="I9" i="51"/>
  <c r="E16" i="2"/>
  <c r="K21" l="1"/>
  <c r="K24" s="1"/>
  <c r="K9" i="51"/>
  <c r="H21" i="2"/>
  <c r="H24" s="1"/>
  <c r="K8" i="51"/>
  <c r="E17" i="2"/>
  <c r="E7" i="51" s="1"/>
  <c r="E33"/>
  <c r="E18" i="2" l="1"/>
  <c r="E27" i="51"/>
  <c r="K27"/>
  <c r="K35" s="1"/>
  <c r="G27"/>
  <c r="G35" s="1"/>
  <c r="E19" i="2" l="1"/>
  <c r="G7" i="51"/>
  <c r="G10" s="1"/>
  <c r="G16" s="1"/>
  <c r="G17" s="1"/>
  <c r="G18" s="1"/>
  <c r="E35"/>
  <c r="E10"/>
  <c r="E20" i="2" l="1"/>
  <c r="I7" i="51"/>
  <c r="I10" s="1"/>
  <c r="G40"/>
  <c r="E16"/>
  <c r="I16" l="1"/>
  <c r="I17" s="1"/>
  <c r="I18" s="1"/>
  <c r="I40"/>
  <c r="E21" i="2"/>
  <c r="K7" i="51"/>
  <c r="K10" s="1"/>
  <c r="E17"/>
  <c r="E18" s="1"/>
  <c r="E24" i="2" l="1"/>
  <c r="E31"/>
  <c r="K16" i="51"/>
  <c r="K17" s="1"/>
  <c r="K18" s="1"/>
  <c r="K40"/>
</calcChain>
</file>

<file path=xl/comments1.xml><?xml version="1.0" encoding="utf-8"?>
<comments xmlns="http://schemas.openxmlformats.org/spreadsheetml/2006/main">
  <authors>
    <author>Dawn Jacobson</author>
  </authors>
  <commentList>
    <comment ref="B5" authorId="0">
      <text>
        <r>
          <rPr>
            <b/>
            <sz val="9"/>
            <color indexed="81"/>
            <rFont val="Tahoma"/>
            <family val="2"/>
          </rPr>
          <t>Dawn Jacobson:</t>
        </r>
        <r>
          <rPr>
            <sz val="9"/>
            <color indexed="81"/>
            <rFont val="Tahoma"/>
            <family val="2"/>
          </rPr>
          <t xml:space="preserve">
This is the month that the line item was reported on the financial statements.</t>
        </r>
      </text>
    </comment>
  </commentList>
</comments>
</file>

<file path=xl/sharedStrings.xml><?xml version="1.0" encoding="utf-8"?>
<sst xmlns="http://schemas.openxmlformats.org/spreadsheetml/2006/main" count="204" uniqueCount="105">
  <si>
    <t>Johnson Bank - Checking</t>
  </si>
  <si>
    <t>Date</t>
  </si>
  <si>
    <t>Notes</t>
  </si>
  <si>
    <t>Balance</t>
  </si>
  <si>
    <t>Beginning Balance</t>
  </si>
  <si>
    <t>Revenue</t>
  </si>
  <si>
    <t>Expenses</t>
  </si>
  <si>
    <t>Expense</t>
  </si>
  <si>
    <t>Income</t>
  </si>
  <si>
    <t>Totals / Ending Balance</t>
  </si>
  <si>
    <t>CHART OF ACCOUNTS</t>
  </si>
  <si>
    <t>$225/Child</t>
  </si>
  <si>
    <t>$900/Child</t>
  </si>
  <si>
    <t>Year:</t>
  </si>
  <si>
    <t>Account #</t>
  </si>
  <si>
    <t>Account Name</t>
  </si>
  <si>
    <t>November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</si>
  <si>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</si>
  <si>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</si>
  <si>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</si>
  <si>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</si>
  <si>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</si>
  <si>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</si>
  <si>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</si>
  <si>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</si>
  <si>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</si>
  <si>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</si>
  <si>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</si>
  <si>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December</t>
  </si>
  <si>
    <t>Assets</t>
  </si>
  <si>
    <t>Income &amp; Expense</t>
  </si>
  <si>
    <t>RACINE LIGHTHOUSE BRIGADE</t>
  </si>
  <si>
    <t>#</t>
  </si>
  <si>
    <t>Total Expenses</t>
  </si>
  <si>
    <t>Total Assets</t>
  </si>
  <si>
    <t>Assets:</t>
  </si>
  <si>
    <t>Income:</t>
  </si>
  <si>
    <t>Total Income</t>
  </si>
  <si>
    <t>Expenses:</t>
  </si>
  <si>
    <t>Net Income/(Loss)</t>
  </si>
  <si>
    <t>Income and Expense Report</t>
  </si>
  <si>
    <t>Fiscal</t>
  </si>
  <si>
    <t>Check</t>
  </si>
  <si>
    <t>Grants</t>
  </si>
  <si>
    <t>Check $</t>
  </si>
  <si>
    <t>Cash $</t>
  </si>
  <si>
    <t>Sheet Totals</t>
  </si>
  <si>
    <t>2018-19 Home Show Collection Form</t>
  </si>
  <si>
    <t>Beginning Cash</t>
  </si>
  <si>
    <t>Description</t>
  </si>
  <si>
    <t>Initial Starter Cash:  $150.00 (150 Singles), $150.00 (30 Fives) and $50.00 (5 Tens)</t>
  </si>
  <si>
    <t>Initial Starter Cash:  $400.00 (400 Singles), $200.00 (40 Fives) and $100.00 (10 Tens)</t>
  </si>
  <si>
    <t>Initial Starter Cash:  $200.00 (200 Singles), $50.00 (10 Fives) and $40.00 (4 Tens)</t>
  </si>
  <si>
    <t>Initial Starter Cash:  $50.00 (50 Singles)</t>
  </si>
  <si>
    <t>Initial Starter Cash:  $60.00 (6 rolls of quarters), $50.00 (50 singles), 
$70.00 (14 fives), $80.00 (8 tens)</t>
  </si>
  <si>
    <t>Initial Starter Cash:  $100.00  (100 singles) and $50.00 (10 fives)</t>
  </si>
  <si>
    <t>Used $5.00 New $45</t>
  </si>
  <si>
    <t>Fidelity Investments</t>
  </si>
  <si>
    <t>Racine Community Foundation</t>
  </si>
  <si>
    <t>4000:  Income</t>
  </si>
  <si>
    <t>Interest</t>
  </si>
  <si>
    <t>Fund Expenses</t>
  </si>
  <si>
    <t>Bank Account</t>
  </si>
  <si>
    <t>Bank Name</t>
  </si>
  <si>
    <t>Transfer Funds</t>
  </si>
  <si>
    <t>Month No.</t>
  </si>
  <si>
    <t>Dollars ($)</t>
  </si>
  <si>
    <t>5000:  Expense</t>
  </si>
  <si>
    <t>Beginning Quarter Balance</t>
  </si>
  <si>
    <t>1st Quarter</t>
  </si>
  <si>
    <t>2nd Quarter</t>
  </si>
  <si>
    <t>3rd Quarter</t>
  </si>
  <si>
    <t>4th Quarter</t>
  </si>
  <si>
    <t>Quarter Chart</t>
  </si>
  <si>
    <t>Months</t>
  </si>
  <si>
    <t>Principal</t>
  </si>
  <si>
    <t>Checks:</t>
  </si>
  <si>
    <t>Expense vs Change in Balance Sheet</t>
  </si>
  <si>
    <t>Lutheran Church of the Resurrection</t>
  </si>
  <si>
    <t>Endowment Fund</t>
  </si>
  <si>
    <t>PRINCIPAL</t>
  </si>
  <si>
    <t>Contributions (Principal Increase)</t>
  </si>
  <si>
    <t>Reductions to Principal</t>
  </si>
  <si>
    <t>Principal Accounting:</t>
  </si>
  <si>
    <t>% of Reserve to the Available Funds:</t>
  </si>
  <si>
    <t>FUNDS AVAILABLE TO SPEND</t>
  </si>
  <si>
    <t>Quarter</t>
  </si>
  <si>
    <t>Change in Investment Value</t>
  </si>
  <si>
    <t xml:space="preserve">December Stmt.  </t>
  </si>
  <si>
    <t>Outstanding Checks:</t>
  </si>
  <si>
    <t>Reconcilation</t>
  </si>
  <si>
    <t>Ending Balance</t>
  </si>
  <si>
    <r>
      <t xml:space="preserve">Available Funds  </t>
    </r>
    <r>
      <rPr>
        <sz val="10"/>
        <color theme="1"/>
        <rFont val="Arial"/>
        <family val="2"/>
      </rPr>
      <t>(Total Assets - Principal)</t>
    </r>
  </si>
  <si>
    <t>(Available Funds - Reserve)</t>
  </si>
  <si>
    <t>Beginning</t>
  </si>
  <si>
    <t>Ending</t>
  </si>
  <si>
    <t>Contributions</t>
  </si>
  <si>
    <t>1 and 2</t>
  </si>
  <si>
    <t>Should Be</t>
  </si>
  <si>
    <t>Reporting was</t>
  </si>
  <si>
    <t>Difference</t>
  </si>
  <si>
    <t>I have $129,178.65 which is $70.00 less because I started with a principal balance for January 2019 of $126,223.65</t>
  </si>
  <si>
    <t>Investment Statement</t>
  </si>
  <si>
    <t>Donation</t>
  </si>
  <si>
    <t>Statement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</si>
</sst>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3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FF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b/>
      <sz val="12"/>
      <color rgb="FF0000FF"/>
      <name val="Arial"/>
      <family val="2"/>
    </font>
    <font>
      <u val="singleAccounting"/>
      <sz val="12"/>
      <color theme="1"/>
      <name val="Arial"/>
      <family val="2"/>
    </font>
    <font>
      <sz val="18"/>
      <color theme="1"/>
      <name val="Arial"/>
      <family val="2"/>
    </font>
    <font>
      <b/>
      <u/>
      <sz val="16"/>
      <color theme="1"/>
      <name val="Arial"/>
      <family val="2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4"/>
      <color theme="1"/>
      <name val="Calibri"/>
      <family val="2"/>
      <scheme val="minor"/>
    </font>
    <font>
      <b/>
      <u val="singleAccounting"/>
      <sz val="12"/>
      <color theme="1"/>
      <name val="Arial"/>
      <family val="2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color theme="0"/>
      <name val="Arial"/>
      <family val="2"/>
    </font>
    <font>
      <sz val="12"/>
      <color theme="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192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vertical="center"/>
    </xf>
    <xf numFmtId="14" fontId="5" fillId="2" borderId="2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44" fontId="7" fillId="2" borderId="10" xfId="1" applyFont="1" applyFill="1" applyBorder="1" applyAlignment="1">
      <alignment vertical="center"/>
    </xf>
    <xf numFmtId="43" fontId="6" fillId="0" borderId="10" xfId="1" applyNumberFormat="1" applyFont="1" applyBorder="1" applyAlignment="1">
      <alignment vertical="center"/>
    </xf>
    <xf numFmtId="44" fontId="5" fillId="2" borderId="13" xfId="0" applyNumberFormat="1" applyFont="1" applyFill="1" applyBorder="1" applyAlignment="1">
      <alignment vertical="center"/>
    </xf>
    <xf numFmtId="44" fontId="5" fillId="2" borderId="14" xfId="0" applyNumberFormat="1" applyFont="1" applyFill="1" applyBorder="1" applyAlignment="1">
      <alignment vertical="center"/>
    </xf>
    <xf numFmtId="44" fontId="5" fillId="2" borderId="15" xfId="0" applyNumberFormat="1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43" fontId="7" fillId="0" borderId="2" xfId="0" applyNumberFormat="1" applyFont="1" applyFill="1" applyBorder="1" applyAlignment="1">
      <alignment horizontal="center" vertical="center"/>
    </xf>
    <xf numFmtId="43" fontId="7" fillId="0" borderId="2" xfId="1" applyNumberFormat="1" applyFont="1" applyFill="1" applyBorder="1" applyAlignment="1">
      <alignment horizontal="center" vertical="center"/>
    </xf>
    <xf numFmtId="44" fontId="5" fillId="2" borderId="2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14" fontId="6" fillId="0" borderId="12" xfId="0" applyNumberFormat="1" applyFont="1" applyBorder="1" applyAlignment="1">
      <alignment horizontal="center" vertical="center"/>
    </xf>
    <xf numFmtId="0" fontId="5" fillId="2" borderId="19" xfId="0" applyFont="1" applyFill="1" applyBorder="1" applyAlignment="1">
      <alignment vertical="center"/>
    </xf>
    <xf numFmtId="44" fontId="5" fillId="0" borderId="0" xfId="1" applyFont="1" applyFill="1" applyBorder="1" applyAlignment="1">
      <alignment vertical="center"/>
    </xf>
    <xf numFmtId="44" fontId="6" fillId="0" borderId="0" xfId="0" applyNumberFormat="1" applyFont="1" applyAlignment="1">
      <alignment vertical="center"/>
    </xf>
    <xf numFmtId="0" fontId="6" fillId="0" borderId="0" xfId="0" applyFont="1" applyFill="1" applyBorder="1" applyAlignment="1">
      <alignment vertical="center"/>
    </xf>
    <xf numFmtId="44" fontId="6" fillId="0" borderId="0" xfId="0" applyNumberFormat="1" applyFont="1" applyFill="1" applyAlignment="1">
      <alignment vertical="center"/>
    </xf>
    <xf numFmtId="0" fontId="6" fillId="0" borderId="0" xfId="0" applyFont="1" applyBorder="1" applyAlignment="1">
      <alignment vertical="center"/>
    </xf>
    <xf numFmtId="44" fontId="6" fillId="0" borderId="0" xfId="1" applyFont="1" applyBorder="1" applyAlignment="1">
      <alignment vertical="center"/>
    </xf>
    <xf numFmtId="44" fontId="6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44" fontId="6" fillId="0" borderId="0" xfId="0" applyNumberFormat="1" applyFont="1" applyFill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44" fontId="6" fillId="0" borderId="26" xfId="0" applyNumberFormat="1" applyFont="1" applyFill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26" xfId="0" applyFont="1" applyFill="1" applyBorder="1" applyAlignment="1">
      <alignment vertical="center"/>
    </xf>
    <xf numFmtId="14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6" fillId="0" borderId="0" xfId="0" applyFont="1" applyFill="1" applyBorder="1"/>
    <xf numFmtId="0" fontId="5" fillId="0" borderId="0" xfId="0" applyFont="1" applyFill="1" applyBorder="1"/>
    <xf numFmtId="0" fontId="11" fillId="0" borderId="0" xfId="0" applyFont="1" applyFill="1" applyBorder="1"/>
    <xf numFmtId="0" fontId="14" fillId="0" borderId="0" xfId="0" applyFont="1" applyFill="1" applyBorder="1"/>
    <xf numFmtId="44" fontId="12" fillId="0" borderId="0" xfId="1" applyFont="1" applyFill="1" applyBorder="1" applyAlignment="1">
      <alignment vertical="center"/>
    </xf>
    <xf numFmtId="0" fontId="15" fillId="0" borderId="0" xfId="0" applyFont="1" applyFill="1" applyBorder="1"/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Alignment="1">
      <alignment vertical="center"/>
    </xf>
    <xf numFmtId="0" fontId="12" fillId="0" borderId="0" xfId="0" applyFont="1" applyAlignment="1">
      <alignment horizontal="center" vertical="center"/>
    </xf>
    <xf numFmtId="14" fontId="16" fillId="0" borderId="2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14" fontId="7" fillId="0" borderId="3" xfId="0" applyNumberFormat="1" applyFont="1" applyBorder="1" applyAlignment="1">
      <alignment horizontal="center" vertical="center"/>
    </xf>
    <xf numFmtId="0" fontId="16" fillId="0" borderId="3" xfId="0" applyNumberFormat="1" applyFont="1" applyBorder="1" applyAlignment="1">
      <alignment horizontal="center" vertical="center"/>
    </xf>
    <xf numFmtId="14" fontId="16" fillId="0" borderId="3" xfId="0" applyNumberFormat="1" applyFont="1" applyBorder="1" applyAlignment="1">
      <alignment horizontal="left" vertical="center"/>
    </xf>
    <xf numFmtId="43" fontId="7" fillId="0" borderId="3" xfId="1" applyNumberFormat="1" applyFont="1" applyFill="1" applyBorder="1" applyAlignment="1">
      <alignment horizontal="center" vertical="center"/>
    </xf>
    <xf numFmtId="14" fontId="16" fillId="0" borderId="2" xfId="0" applyNumberFormat="1" applyFont="1" applyFill="1" applyBorder="1" applyAlignment="1">
      <alignment horizontal="left" vertical="center"/>
    </xf>
    <xf numFmtId="0" fontId="5" fillId="2" borderId="5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/>
    </xf>
    <xf numFmtId="43" fontId="16" fillId="0" borderId="12" xfId="1" applyNumberFormat="1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29" xfId="0" applyFont="1" applyFill="1" applyBorder="1" applyAlignment="1">
      <alignment horizontal="center" vertical="center"/>
    </xf>
    <xf numFmtId="0" fontId="17" fillId="0" borderId="2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44" fontId="5" fillId="0" borderId="35" xfId="0" applyNumberFormat="1" applyFont="1" applyBorder="1" applyAlignment="1">
      <alignment vertical="center"/>
    </xf>
    <xf numFmtId="44" fontId="12" fillId="0" borderId="0" xfId="1" quotePrefix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44" fontId="5" fillId="0" borderId="0" xfId="1" applyFont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44" fontId="5" fillId="0" borderId="35" xfId="1" applyFont="1" applyBorder="1" applyAlignment="1">
      <alignment vertical="center"/>
    </xf>
    <xf numFmtId="0" fontId="5" fillId="0" borderId="1" xfId="0" applyFont="1" applyBorder="1" applyAlignment="1">
      <alignment horizontal="center" wrapText="1"/>
    </xf>
    <xf numFmtId="0" fontId="5" fillId="2" borderId="2" xfId="0" applyFont="1" applyFill="1" applyBorder="1" applyAlignment="1">
      <alignment horizontal="center" vertical="center"/>
    </xf>
    <xf numFmtId="14" fontId="7" fillId="0" borderId="2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4" fontId="12" fillId="0" borderId="29" xfId="0" applyNumberFormat="1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40" xfId="0" applyFont="1" applyFill="1" applyBorder="1" applyAlignment="1">
      <alignment vertical="center"/>
    </xf>
    <xf numFmtId="0" fontId="3" fillId="0" borderId="0" xfId="0" applyFont="1" applyAlignment="1">
      <alignment horizontal="center" vertical="top"/>
    </xf>
    <xf numFmtId="0" fontId="18" fillId="0" borderId="0" xfId="0" applyFont="1" applyAlignment="1">
      <alignment horizontal="right" vertical="center"/>
    </xf>
    <xf numFmtId="0" fontId="23" fillId="0" borderId="16" xfId="0" applyFont="1" applyFill="1" applyBorder="1" applyAlignment="1">
      <alignment vertical="center"/>
    </xf>
    <xf numFmtId="0" fontId="23" fillId="0" borderId="38" xfId="0" applyFont="1" applyFill="1" applyBorder="1" applyAlignment="1">
      <alignment vertical="center"/>
    </xf>
    <xf numFmtId="0" fontId="23" fillId="0" borderId="17" xfId="0" applyFont="1" applyFill="1" applyBorder="1" applyAlignment="1">
      <alignment vertical="center"/>
    </xf>
    <xf numFmtId="0" fontId="23" fillId="0" borderId="18" xfId="0" applyFont="1" applyFill="1" applyBorder="1" applyAlignment="1">
      <alignment vertical="center"/>
    </xf>
    <xf numFmtId="0" fontId="23" fillId="0" borderId="41" xfId="0" applyFont="1" applyFill="1" applyBorder="1" applyAlignment="1">
      <alignment vertical="center"/>
    </xf>
    <xf numFmtId="0" fontId="23" fillId="0" borderId="39" xfId="0" applyFont="1" applyFill="1" applyBorder="1" applyAlignment="1">
      <alignment vertical="center"/>
    </xf>
    <xf numFmtId="44" fontId="24" fillId="0" borderId="16" xfId="1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44" fontId="20" fillId="0" borderId="26" xfId="0" applyNumberFormat="1" applyFont="1" applyFill="1" applyBorder="1" applyAlignment="1">
      <alignment horizontal="right" vertical="center"/>
    </xf>
    <xf numFmtId="0" fontId="20" fillId="0" borderId="0" xfId="0" applyFont="1" applyBorder="1" applyAlignment="1">
      <alignment vertical="center"/>
    </xf>
    <xf numFmtId="0" fontId="5" fillId="3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14" fontId="7" fillId="0" borderId="2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2" xfId="0" quotePrefix="1" applyNumberFormat="1" applyFont="1" applyFill="1" applyBorder="1" applyAlignment="1">
      <alignment horizontal="center" vertical="center"/>
    </xf>
    <xf numFmtId="43" fontId="7" fillId="0" borderId="42" xfId="1" applyNumberFormat="1" applyFont="1" applyFill="1" applyBorder="1" applyAlignment="1">
      <alignment vertical="center"/>
    </xf>
    <xf numFmtId="44" fontId="5" fillId="0" borderId="42" xfId="0" applyNumberFormat="1" applyFont="1" applyFill="1" applyBorder="1" applyAlignment="1">
      <alignment vertical="center"/>
    </xf>
    <xf numFmtId="44" fontId="12" fillId="0" borderId="0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/>
    <xf numFmtId="0" fontId="6" fillId="0" borderId="0" xfId="0" applyFont="1" applyFill="1" applyBorder="1" applyAlignment="1">
      <alignment horizontal="center"/>
    </xf>
    <xf numFmtId="0" fontId="5" fillId="2" borderId="10" xfId="0" applyFont="1" applyFill="1" applyBorder="1" applyAlignment="1">
      <alignment vertical="center"/>
    </xf>
    <xf numFmtId="0" fontId="7" fillId="0" borderId="0" xfId="0" applyFont="1" applyFill="1" applyBorder="1"/>
    <xf numFmtId="0" fontId="5" fillId="2" borderId="43" xfId="0" applyFont="1" applyFill="1" applyBorder="1" applyAlignment="1">
      <alignment horizontal="center" vertical="center"/>
    </xf>
    <xf numFmtId="0" fontId="6" fillId="0" borderId="12" xfId="0" applyNumberFormat="1" applyFont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0" fontId="5" fillId="0" borderId="0" xfId="0" applyFont="1" applyBorder="1" applyAlignment="1"/>
    <xf numFmtId="44" fontId="6" fillId="0" borderId="1" xfId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44" fontId="6" fillId="0" borderId="1" xfId="0" applyNumberFormat="1" applyFont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16" fillId="4" borderId="16" xfId="0" applyFont="1" applyFill="1" applyBorder="1" applyAlignment="1">
      <alignment horizontal="center" vertical="center"/>
    </xf>
    <xf numFmtId="0" fontId="16" fillId="4" borderId="17" xfId="0" applyFont="1" applyFill="1" applyBorder="1" applyAlignment="1">
      <alignment horizontal="center" vertical="center"/>
    </xf>
    <xf numFmtId="0" fontId="16" fillId="4" borderId="17" xfId="0" applyFont="1" applyFill="1" applyBorder="1" applyAlignment="1">
      <alignment vertical="center"/>
    </xf>
    <xf numFmtId="0" fontId="7" fillId="4" borderId="17" xfId="0" quotePrefix="1" applyNumberFormat="1" applyFont="1" applyFill="1" applyBorder="1" applyAlignment="1">
      <alignment horizontal="center" vertical="center"/>
    </xf>
    <xf numFmtId="0" fontId="7" fillId="4" borderId="18" xfId="0" quotePrefix="1" applyNumberFormat="1" applyFont="1" applyFill="1" applyBorder="1" applyAlignment="1">
      <alignment horizontal="center" vertical="center"/>
    </xf>
    <xf numFmtId="0" fontId="7" fillId="4" borderId="16" xfId="0" quotePrefix="1" applyNumberFormat="1" applyFont="1" applyFill="1" applyBorder="1" applyAlignment="1">
      <alignment horizontal="center" vertical="center"/>
    </xf>
    <xf numFmtId="9" fontId="26" fillId="5" borderId="0" xfId="0" applyNumberFormat="1" applyFont="1" applyFill="1" applyBorder="1" applyAlignment="1">
      <alignment vertical="center"/>
    </xf>
    <xf numFmtId="9" fontId="7" fillId="0" borderId="0" xfId="0" applyNumberFormat="1" applyFont="1" applyAlignment="1">
      <alignment horizontal="center" vertical="center"/>
    </xf>
    <xf numFmtId="0" fontId="6" fillId="0" borderId="21" xfId="0" applyFont="1" applyFill="1" applyBorder="1" applyAlignment="1">
      <alignment vertical="center"/>
    </xf>
    <xf numFmtId="44" fontId="5" fillId="0" borderId="26" xfId="0" applyNumberFormat="1" applyFont="1" applyFill="1" applyBorder="1" applyAlignment="1">
      <alignment vertical="center"/>
    </xf>
    <xf numFmtId="43" fontId="6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43" fontId="6" fillId="0" borderId="0" xfId="0" applyNumberFormat="1" applyFont="1" applyFill="1" applyAlignment="1">
      <alignment vertical="center"/>
    </xf>
    <xf numFmtId="43" fontId="7" fillId="0" borderId="0" xfId="0" applyNumberFormat="1" applyFont="1" applyFill="1" applyAlignment="1">
      <alignment vertical="center"/>
    </xf>
    <xf numFmtId="44" fontId="5" fillId="0" borderId="0" xfId="0" applyNumberFormat="1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2" fontId="6" fillId="0" borderId="0" xfId="0" applyNumberFormat="1" applyFont="1" applyBorder="1" applyAlignment="1">
      <alignment vertical="center"/>
    </xf>
    <xf numFmtId="164" fontId="0" fillId="0" borderId="0" xfId="0" applyNumberFormat="1"/>
    <xf numFmtId="164" fontId="28" fillId="0" borderId="0" xfId="0" applyNumberFormat="1" applyFont="1"/>
    <xf numFmtId="164" fontId="29" fillId="0" borderId="0" xfId="0" applyNumberFormat="1" applyFont="1"/>
    <xf numFmtId="0" fontId="0" fillId="0" borderId="0" xfId="0" applyAlignment="1">
      <alignment horizontal="center"/>
    </xf>
    <xf numFmtId="16" fontId="0" fillId="0" borderId="0" xfId="0" quotePrefix="1" applyNumberFormat="1" applyAlignment="1">
      <alignment horizont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top"/>
    </xf>
    <xf numFmtId="0" fontId="5" fillId="0" borderId="1" xfId="0" applyFont="1" applyBorder="1" applyAlignment="1">
      <alignment horizontal="center" wrapText="1"/>
    </xf>
    <xf numFmtId="0" fontId="11" fillId="0" borderId="0" xfId="0" applyFont="1" applyAlignment="1">
      <alignment horizontal="center" vertical="center"/>
    </xf>
    <xf numFmtId="14" fontId="10" fillId="0" borderId="0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3" fillId="0" borderId="16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30" xfId="0" applyFont="1" applyFill="1" applyBorder="1" applyAlignment="1">
      <alignment horizontal="center" vertical="center" wrapText="1"/>
    </xf>
    <xf numFmtId="0" fontId="21" fillId="0" borderId="31" xfId="0" applyFont="1" applyFill="1" applyBorder="1" applyAlignment="1">
      <alignment horizontal="center" vertical="center" wrapText="1"/>
    </xf>
    <xf numFmtId="0" fontId="21" fillId="0" borderId="32" xfId="0" applyFont="1" applyFill="1" applyBorder="1" applyAlignment="1">
      <alignment horizontal="center" vertical="center" wrapText="1"/>
    </xf>
    <xf numFmtId="0" fontId="21" fillId="0" borderId="33" xfId="0" applyFont="1" applyFill="1" applyBorder="1" applyAlignment="1">
      <alignment horizontal="center" vertical="center" wrapText="1"/>
    </xf>
    <xf numFmtId="0" fontId="21" fillId="0" borderId="28" xfId="0" applyFont="1" applyFill="1" applyBorder="1" applyAlignment="1">
      <alignment horizontal="center" vertical="center" wrapText="1"/>
    </xf>
    <xf numFmtId="0" fontId="21" fillId="0" borderId="34" xfId="0" applyFont="1" applyFill="1" applyBorder="1" applyAlignment="1">
      <alignment horizontal="center" vertical="center" wrapText="1"/>
    </xf>
    <xf numFmtId="0" fontId="21" fillId="0" borderId="36" xfId="0" applyFont="1" applyFill="1" applyBorder="1" applyAlignment="1">
      <alignment horizontal="center" vertical="center" wrapText="1"/>
    </xf>
    <xf numFmtId="0" fontId="21" fillId="0" borderId="37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/>
    </xf>
  </cellXfs>
  <cellStyles count="4">
    <cellStyle name="Currency" xfId="1" builtinId="4"/>
    <cellStyle name="Currency 2" xf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0000FF"/>
      <color rgb="FFFFCCFF"/>
      <color rgb="FFFFFFCC"/>
      <color rgb="FFFFFF66"/>
      <color rgb="FFFF505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v="urn:schemas-microsoft-com:mac:vml" xmlns:mc="http://schemas.openxmlformats.org/markup-compatibility/2006" xmlns:mo="http://schemas.microsoft.com/office/mac/office/2008/main" xmlns:wpc="http://schemas.microsoft.com/office/word/2010/wordprocessingCanvas" xmlns="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1847850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19240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endParaRPr lang="en-US" sz="24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v="urn:schemas-microsoft-com:mac:vml" xmlns:mc="http://schemas.openxmlformats.org/markup-compatibility/2006" xmlns:mo="http://schemas.microsoft.com/office/mac/office/2008/main" xmlns:wpc="http://schemas.microsoft.com/office/word/2010/wordprocessingCanvas" xmlns="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665480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1847850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19240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/>
            <a:t>Raffle</a:t>
          </a:r>
          <a:r>
            <a:rPr lang="en-US" sz="2400" b="1" baseline="0"/>
            <a:t> Tickets</a:t>
          </a:r>
          <a:endParaRPr lang="en-US" sz="24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v="urn:schemas-microsoft-com:mac:vml" xmlns:mc="http://schemas.openxmlformats.org/markup-compatibility/2006" xmlns:mo="http://schemas.microsoft.com/office/mac/office/2008/main" xmlns:wpc="http://schemas.microsoft.com/office/word/2010/wordprocessingCanvas" xmlns="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2470150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25463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 baseline="0"/>
            <a:t>Admission Tickets</a:t>
          </a:r>
          <a:endParaRPr lang="en-US" sz="24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v="urn:schemas-microsoft-com:mac:vml" xmlns:mc="http://schemas.openxmlformats.org/markup-compatibility/2006" xmlns:mo="http://schemas.microsoft.com/office/mac/office/2008/main" xmlns:wpc="http://schemas.microsoft.com/office/word/2010/wordprocessingCanvas" xmlns="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2470150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25463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 baseline="0"/>
            <a:t>Program Books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v="urn:schemas-microsoft-com:mac:vml" xmlns:mc="http://schemas.openxmlformats.org/markup-compatibility/2006" xmlns:mo="http://schemas.microsoft.com/office/mac/office/2008/main" xmlns:wpc="http://schemas.microsoft.com/office/word/2010/wordprocessingCanvas" xmlns="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2470150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25463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 baseline="0"/>
            <a:t>50/50 Raffle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v="urn:schemas-microsoft-com:mac:vml" xmlns:mc="http://schemas.openxmlformats.org/markup-compatibility/2006" xmlns:mo="http://schemas.microsoft.com/office/mac/office/2008/main" xmlns:wpc="http://schemas.microsoft.com/office/word/2010/wordprocessingCanvas" xmlns="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2470150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25463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 baseline="0"/>
            <a:t>Concessions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v="urn:schemas-microsoft-com:mac:vml" xmlns:mc="http://schemas.openxmlformats.org/markup-compatibility/2006" xmlns:mo="http://schemas.microsoft.com/office/mac/office/2008/main" xmlns:wpc="http://schemas.microsoft.com/office/word/2010/wordprocessingCanvas" xmlns="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2470150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25463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 baseline="0"/>
            <a:t>Merchandise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O229"/>
  <sheetViews>
    <sheetView showGridLines="0" tabSelected="1" workbookViewId="0">
      <selection activeCell="E7" sqref="E7"/>
    </sheetView>
  </sheetViews>
  <sheetFormatPr defaultRowHeight="15.5"/>
  <cols>
    <col min="1" max="1" width="2.1796875" style="22" customWidth="1"/>
    <col min="2" max="2" width="3.7265625" style="22" customWidth="1"/>
    <col min="3" max="3" width="38.1796875" style="22" customWidth="1"/>
    <col min="4" max="4" width="1.6328125" style="22" customWidth="1"/>
    <col min="5" max="5" width="14.6328125" style="22" customWidth="1"/>
    <col min="6" max="6" width="1.6328125" style="22" customWidth="1"/>
    <col min="7" max="7" width="14.6328125" style="22" customWidth="1"/>
    <col min="8" max="8" width="1.6328125" style="22" customWidth="1"/>
    <col min="9" max="9" width="14.90625" style="22" customWidth="1"/>
    <col min="10" max="10" width="1.6328125" style="22" customWidth="1"/>
    <col min="11" max="11" width="15.81640625" style="22" customWidth="1"/>
    <col min="12" max="12" width="2.1796875" style="22" customWidth="1"/>
    <col min="13" max="13" width="14.6328125" style="22" customWidth="1"/>
    <col min="14" max="14" width="17.26953125" style="22" customWidth="1"/>
    <col min="15" max="16384" width="8.7265625" style="22"/>
  </cols>
  <sheetData>
    <row r="1" spans="1:15" ht="20">
      <c r="A1" s="150" t="s">
        <v>78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</row>
    <row r="2" spans="1:15" ht="20">
      <c r="A2" s="150" t="s">
        <v>79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</row>
    <row r="3" spans="1:15" ht="20">
      <c r="A3" s="150" t="str">
        <f>VLOOKUP(CurrQtr,LKQtr,5)&amp;", "&amp;CurrentYr</f>
        <v>4th Quarter, 2018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03"/>
    </row>
    <row r="4" spans="1:15" ht="10" customHeight="1" thickBot="1">
      <c r="G4" s="20"/>
      <c r="H4" s="20"/>
      <c r="I4" s="20"/>
      <c r="J4" s="20"/>
      <c r="K4" s="20"/>
    </row>
    <row r="5" spans="1:15" ht="6.5" customHeight="1" thickTop="1">
      <c r="A5" s="28"/>
      <c r="B5" s="29"/>
      <c r="C5" s="29"/>
      <c r="D5" s="29"/>
      <c r="E5" s="29"/>
      <c r="F5" s="29"/>
      <c r="G5" s="135"/>
      <c r="H5" s="135"/>
      <c r="I5" s="135"/>
      <c r="J5" s="135"/>
      <c r="K5" s="135"/>
      <c r="L5" s="30"/>
    </row>
    <row r="6" spans="1:15" ht="46.5">
      <c r="A6" s="32"/>
      <c r="B6" s="113" t="s">
        <v>35</v>
      </c>
      <c r="E6" s="112" t="s">
        <v>68</v>
      </c>
      <c r="G6" s="112" t="str">
        <f>VLOOKUP(CurrQtr,LKQtr,2)</f>
        <v>October</v>
      </c>
      <c r="H6" s="20"/>
      <c r="I6" s="112" t="str">
        <f>VLOOKUP(CurrQtr,LKQtr,3)</f>
        <v>November</v>
      </c>
      <c r="J6" s="20"/>
      <c r="K6" s="112" t="str">
        <f>VLOOKUP(CurrQtr,LKQtr,4)&amp;"
 (Quarter End Balance)"</f>
        <v>December
 (Quarter End Balance)</v>
      </c>
      <c r="L6" s="31"/>
    </row>
    <row r="7" spans="1:15">
      <c r="A7" s="32"/>
      <c r="B7" s="106">
        <v>1000</v>
      </c>
      <c r="C7" s="20" t="str">
        <f>IF(B7="","",VLOOKUP(B7,Chart,2))</f>
        <v>Fidelity Investments</v>
      </c>
      <c r="E7" s="23">
        <f>VLOOKUP(IF(CurrQtr=1,0,IF(CurrQtr=2,3,IF(CurrQtr=3,6,9))),BankAccounts,4)</f>
        <v>152676.4</v>
      </c>
      <c r="G7" s="23">
        <f>VLOOKUP(IF(CurrQtr=1,1,IF(CurrQtr=2,4,IF(CurrQtr=3,7,10))),BankAccounts,4)</f>
        <v>144637.37</v>
      </c>
      <c r="H7" s="20"/>
      <c r="I7" s="23">
        <f>VLOOKUP(IF(CurrQtr=1,2,IF(CurrQtr=2,5,IF(CurrQtr=3,8,11))),BankAccounts,4)</f>
        <v>145695.19999999998</v>
      </c>
      <c r="J7" s="20"/>
      <c r="K7" s="23">
        <f>VLOOKUP(IF(CurrQtr=1,3,IF(CurrQtr=2,6,IF(CurrQtr=3,9,12))),BankAccounts,4)</f>
        <v>140177.34</v>
      </c>
      <c r="L7" s="31"/>
      <c r="M7" s="24"/>
      <c r="N7" s="23"/>
      <c r="O7" s="23"/>
    </row>
    <row r="8" spans="1:15">
      <c r="A8" s="32"/>
      <c r="B8" s="106">
        <v>1010</v>
      </c>
      <c r="C8" s="20" t="str">
        <f>IF(B8="","",VLOOKUP(B8,Chart,2))</f>
        <v>Johnson Bank - Checking</v>
      </c>
      <c r="E8" s="23">
        <f>VLOOKUP(IF(CurrQtr=1,0,IF(CurrQtr=2,3,IF(CurrQtr=3,6,9))),BankAccounts,7)</f>
        <v>641.25</v>
      </c>
      <c r="G8" s="23">
        <f>VLOOKUP(IF(CurrQtr=1,1,IF(CurrQtr=2,4,IF(CurrQtr=3,7,10))),BankAccounts,7)</f>
        <v>666.25</v>
      </c>
      <c r="H8" s="20"/>
      <c r="I8" s="23">
        <f>VLOOKUP(IF(CurrQtr=1,2,IF(CurrQtr=2,5,IF(CurrQtr=3,8,11))),BankAccounts,7)</f>
        <v>736.25</v>
      </c>
      <c r="J8" s="20"/>
      <c r="K8" s="23">
        <f>VLOOKUP(IF(CurrQtr=1,3,IF(CurrQtr=2,6,IF(CurrQtr=3,9,12))),BankAccounts,7)</f>
        <v>736.25</v>
      </c>
      <c r="L8" s="31"/>
    </row>
    <row r="9" spans="1:15">
      <c r="A9" s="32"/>
      <c r="B9" s="106">
        <v>1020</v>
      </c>
      <c r="C9" s="20" t="str">
        <f>IF(B9="","",VLOOKUP(B9,Chart,2))</f>
        <v>Racine Community Foundation</v>
      </c>
      <c r="E9" s="23">
        <f>VLOOKUP(IF(CurrQtr=1,0,IF(CurrQtr=2,3,IF(CurrQtr=3,6,9))),BankAccounts,10)</f>
        <v>23260.75</v>
      </c>
      <c r="G9" s="23">
        <f>VLOOKUP(IF(CurrQtr=1,1,IF(CurrQtr=2,4,IF(CurrQtr=3,7,10))),BankAccounts,10)</f>
        <v>23260.75</v>
      </c>
      <c r="H9" s="20"/>
      <c r="I9" s="23">
        <f>VLOOKUP(IF(CurrQtr=1,2,IF(CurrQtr=2,5,IF(CurrQtr=3,8,11))),BankAccounts,10)</f>
        <v>23260.75</v>
      </c>
      <c r="J9" s="20"/>
      <c r="K9" s="23">
        <f>VLOOKUP(IF(CurrQtr=1,3,IF(CurrQtr=2,6,IF(CurrQtr=3,9,12))),BankAccounts,10)</f>
        <v>21916.78</v>
      </c>
      <c r="L9" s="31"/>
    </row>
    <row r="10" spans="1:15" ht="16" thickBot="1">
      <c r="A10" s="32"/>
      <c r="B10" s="47" t="s">
        <v>34</v>
      </c>
      <c r="C10" s="47"/>
      <c r="D10" s="47"/>
      <c r="E10" s="68">
        <f>SUM(E7:E9)</f>
        <v>176578.4</v>
      </c>
      <c r="F10" s="47"/>
      <c r="G10" s="68">
        <f>SUM(G7:G9)</f>
        <v>168564.37</v>
      </c>
      <c r="H10" s="20"/>
      <c r="I10" s="68">
        <f>SUM(I7:I9)</f>
        <v>169692.19999999998</v>
      </c>
      <c r="J10" s="20"/>
      <c r="K10" s="68">
        <f>SUM(K7:K9)</f>
        <v>162830.37</v>
      </c>
      <c r="L10" s="31"/>
      <c r="M10" s="24"/>
      <c r="N10" s="24"/>
    </row>
    <row r="11" spans="1:15" ht="4" customHeight="1" thickTop="1">
      <c r="A11" s="32"/>
      <c r="E11" s="24"/>
      <c r="G11" s="112" t="str">
        <f>VLOOKUP(CurrQtr,LKQtr,2)</f>
        <v>October</v>
      </c>
      <c r="H11" s="20"/>
      <c r="I11" s="112" t="str">
        <f>VLOOKUP(CurrQtr,LKQtr,2)</f>
        <v>October</v>
      </c>
      <c r="J11" s="20"/>
      <c r="K11" s="112" t="str">
        <f>VLOOKUP(CurrQtr,LKQtr,2)</f>
        <v>October</v>
      </c>
      <c r="L11" s="31"/>
    </row>
    <row r="12" spans="1:15">
      <c r="A12" s="32"/>
      <c r="B12" s="47"/>
      <c r="C12" s="47"/>
      <c r="D12" s="47"/>
      <c r="E12" s="69"/>
      <c r="F12" s="47"/>
      <c r="G12" s="69"/>
      <c r="H12" s="20"/>
      <c r="I12" s="20"/>
      <c r="J12" s="20"/>
      <c r="K12" s="27"/>
      <c r="L12" s="31"/>
    </row>
    <row r="13" spans="1:15" ht="4" customHeight="1">
      <c r="A13" s="32"/>
      <c r="E13" s="24"/>
      <c r="G13" s="24"/>
      <c r="H13" s="20"/>
      <c r="I13" s="20"/>
      <c r="J13" s="20"/>
      <c r="K13" s="105"/>
      <c r="L13" s="31"/>
    </row>
    <row r="14" spans="1:15">
      <c r="A14" s="32"/>
      <c r="B14" s="22" t="s">
        <v>83</v>
      </c>
      <c r="E14" s="24"/>
      <c r="G14" s="24"/>
      <c r="H14" s="20"/>
      <c r="I14" s="20"/>
      <c r="J14" s="20"/>
      <c r="K14" s="27"/>
      <c r="L14" s="31"/>
    </row>
    <row r="15" spans="1:15">
      <c r="A15" s="32"/>
      <c r="C15" s="22" t="s">
        <v>75</v>
      </c>
      <c r="E15" s="23">
        <f>VLOOKUP(IF(CurrQtr=1,0,IF(CurrQtr=2,3,IF(CurrQtr=3,6,9))),BankAccounts,14)</f>
        <v>126163.65</v>
      </c>
      <c r="G15" s="23">
        <f>VLOOKUP(IF(CurrQtr=1,1,IF(CurrQtr=2,4,IF(CurrQtr=3,7,10))),BankAccounts,14)</f>
        <v>126188.65</v>
      </c>
      <c r="H15" s="20"/>
      <c r="I15" s="23">
        <f>VLOOKUP(IF(CurrQtr=1,2,IF(CurrQtr=2,5,IF(CurrQtr=3,8,11))),BankAccounts,14)</f>
        <v>126258.65</v>
      </c>
      <c r="J15" s="20"/>
      <c r="K15" s="23">
        <f>VLOOKUP(IF(CurrQtr=1,3,IF(CurrQtr=2,6,IF(CurrQtr=3,9,12))),BankAccounts,14)</f>
        <v>126258.65</v>
      </c>
      <c r="L15" s="31"/>
      <c r="M15" s="24"/>
      <c r="O15" s="143"/>
    </row>
    <row r="16" spans="1:15">
      <c r="A16" s="32"/>
      <c r="C16" s="22" t="s">
        <v>92</v>
      </c>
      <c r="E16" s="24">
        <f>+E10-E15</f>
        <v>50414.75</v>
      </c>
      <c r="F16" s="24">
        <f t="shared" ref="F16:K16" si="0">+F10-F15</f>
        <v>0</v>
      </c>
      <c r="G16" s="24">
        <f t="shared" si="0"/>
        <v>42375.72</v>
      </c>
      <c r="H16" s="24">
        <f t="shared" si="0"/>
        <v>0</v>
      </c>
      <c r="I16" s="24">
        <f t="shared" si="0"/>
        <v>43433.549999999988</v>
      </c>
      <c r="J16" s="24">
        <f t="shared" si="0"/>
        <v>0</v>
      </c>
      <c r="K16" s="24">
        <f t="shared" si="0"/>
        <v>36571.72</v>
      </c>
      <c r="L16" s="31"/>
      <c r="M16" s="24"/>
    </row>
    <row r="17" spans="1:15">
      <c r="A17" s="32"/>
      <c r="B17" s="133"/>
      <c r="C17" s="22" t="str">
        <f>Reserve*100&amp;"% Reserve (of available funds)"</f>
        <v>15% Reserve (of available funds)</v>
      </c>
      <c r="E17" s="24">
        <f t="shared" ref="E17:K17" si="1">+E16*Reserve</f>
        <v>7562.2124999999996</v>
      </c>
      <c r="F17" s="24">
        <f t="shared" si="1"/>
        <v>0</v>
      </c>
      <c r="G17" s="24">
        <f t="shared" si="1"/>
        <v>6356.3580000000002</v>
      </c>
      <c r="H17" s="24">
        <f t="shared" si="1"/>
        <v>0</v>
      </c>
      <c r="I17" s="24">
        <f t="shared" si="1"/>
        <v>6515.0324999999984</v>
      </c>
      <c r="J17" s="24">
        <f t="shared" si="1"/>
        <v>0</v>
      </c>
      <c r="K17" s="24">
        <f t="shared" si="1"/>
        <v>5485.7579999999998</v>
      </c>
      <c r="L17" s="31"/>
      <c r="M17" s="24"/>
      <c r="O17" s="143"/>
    </row>
    <row r="18" spans="1:15" ht="16" thickBot="1">
      <c r="A18" s="32"/>
      <c r="B18" s="47" t="s">
        <v>85</v>
      </c>
      <c r="C18" s="47"/>
      <c r="D18" s="47"/>
      <c r="E18" s="68">
        <f>+E16-E17</f>
        <v>42852.537499999999</v>
      </c>
      <c r="F18" s="68">
        <f t="shared" ref="F18:K18" si="2">+F16-F17</f>
        <v>0</v>
      </c>
      <c r="G18" s="68">
        <f t="shared" si="2"/>
        <v>36019.362000000001</v>
      </c>
      <c r="H18" s="68">
        <f t="shared" si="2"/>
        <v>0</v>
      </c>
      <c r="I18" s="68">
        <f t="shared" si="2"/>
        <v>36918.517499999987</v>
      </c>
      <c r="J18" s="68">
        <f t="shared" si="2"/>
        <v>0</v>
      </c>
      <c r="K18" s="68">
        <f t="shared" si="2"/>
        <v>31085.962</v>
      </c>
      <c r="L18" s="31"/>
      <c r="M18" s="24"/>
    </row>
    <row r="19" spans="1:15" ht="16" thickTop="1">
      <c r="A19" s="32"/>
      <c r="B19" s="47"/>
      <c r="C19" s="142" t="s">
        <v>93</v>
      </c>
      <c r="D19" s="47"/>
      <c r="E19" s="141"/>
      <c r="F19" s="141"/>
      <c r="G19" s="141"/>
      <c r="H19" s="141"/>
      <c r="I19" s="141"/>
      <c r="J19" s="141"/>
      <c r="K19" s="141"/>
      <c r="L19" s="31"/>
      <c r="M19" s="24"/>
      <c r="N19" s="24"/>
    </row>
    <row r="20" spans="1:15" ht="13" customHeight="1" thickBot="1">
      <c r="A20" s="33"/>
      <c r="B20" s="34"/>
      <c r="C20" s="34"/>
      <c r="D20" s="34"/>
      <c r="E20" s="100"/>
      <c r="F20" s="34"/>
      <c r="G20" s="100"/>
      <c r="H20" s="37"/>
      <c r="I20" s="37"/>
      <c r="J20" s="37"/>
      <c r="K20" s="136"/>
      <c r="L20" s="36"/>
    </row>
    <row r="21" spans="1:15" ht="10" customHeight="1" thickTop="1" thickBot="1">
      <c r="B21" s="34"/>
      <c r="C21" s="34"/>
      <c r="D21" s="34"/>
      <c r="E21" s="35"/>
      <c r="G21" s="27"/>
      <c r="K21" s="101"/>
    </row>
    <row r="22" spans="1:15" ht="22.5" customHeight="1" thickTop="1">
      <c r="A22" s="28"/>
      <c r="B22" s="151" t="s">
        <v>40</v>
      </c>
      <c r="C22" s="151"/>
      <c r="D22" s="151"/>
      <c r="E22" s="151"/>
      <c r="F22" s="151"/>
      <c r="G22" s="151"/>
      <c r="H22" s="151"/>
      <c r="I22" s="151"/>
      <c r="J22" s="151"/>
      <c r="K22" s="151"/>
      <c r="L22" s="30"/>
    </row>
    <row r="23" spans="1:15" ht="31">
      <c r="A23" s="32"/>
      <c r="B23" s="121" t="s">
        <v>36</v>
      </c>
      <c r="E23" s="152" t="str">
        <f>VLOOKUP(CurrQtr,LKQtr,2)</f>
        <v>October</v>
      </c>
      <c r="F23" s="152"/>
      <c r="G23" s="152" t="str">
        <f>VLOOKUP(CurrQtr,LKQtr,3)</f>
        <v>November</v>
      </c>
      <c r="H23" s="152"/>
      <c r="I23" s="152" t="str">
        <f>VLOOKUP(CurrQtr,LKQtr,4)</f>
        <v>December</v>
      </c>
      <c r="J23" s="152"/>
      <c r="K23" s="74" t="str">
        <f>"Total "&amp;VLOOKUP(CurrQtr,LKQtr,5)</f>
        <v>Total 4th Quarter</v>
      </c>
      <c r="L23" s="31"/>
    </row>
    <row r="24" spans="1:15">
      <c r="A24" s="32"/>
      <c r="B24" s="120">
        <v>4000</v>
      </c>
      <c r="C24" s="20" t="str">
        <f>VLOOKUP(B24,Accounts,2)</f>
        <v>Contributions (Principal Increase)</v>
      </c>
      <c r="E24" s="23">
        <f>SUMIFS(SumRevenue,SumMonth,E$23,SumAccount,$B24)</f>
        <v>25</v>
      </c>
      <c r="F24" s="23"/>
      <c r="G24" s="23">
        <f>SUMIFS(SumRevenue,SumMonth,G$23,SumAccount,$B24)</f>
        <v>70</v>
      </c>
      <c r="H24" s="23"/>
      <c r="I24" s="23">
        <f>SUMIFS(SumRevenue,SumMonth,I$23,SumAccount,$B24)</f>
        <v>0</v>
      </c>
      <c r="J24" s="23"/>
      <c r="K24" s="24">
        <f>SUM(E24:I24)</f>
        <v>95</v>
      </c>
      <c r="L24" s="31"/>
      <c r="M24" s="24"/>
    </row>
    <row r="25" spans="1:15">
      <c r="A25" s="32"/>
      <c r="B25" s="120">
        <v>4010</v>
      </c>
      <c r="C25" s="20" t="str">
        <f>VLOOKUP(B25,Accounts,2)</f>
        <v>Interest</v>
      </c>
      <c r="E25" s="23">
        <f>SUMIFS(SumRevenue,SumMonth,E$23,SumAccount,$B25)</f>
        <v>0</v>
      </c>
      <c r="G25" s="23">
        <f>SUMIFS(SumRevenue,SumMonth,G$23,SumAccount,$B25)</f>
        <v>0</v>
      </c>
      <c r="H25" s="20"/>
      <c r="I25" s="23">
        <f>SUMIFS(SumRevenue,SumMonth,I$23,SumAccount,$B25)</f>
        <v>0</v>
      </c>
      <c r="J25" s="20"/>
      <c r="K25" s="24">
        <f>SUM(E25:I25)</f>
        <v>0</v>
      </c>
      <c r="L25" s="31"/>
      <c r="M25" s="24"/>
    </row>
    <row r="26" spans="1:15">
      <c r="A26" s="32"/>
      <c r="B26" s="120">
        <v>4020</v>
      </c>
      <c r="C26" s="20" t="str">
        <f>VLOOKUP(B26,Accounts,2)&amp;" (Net)"</f>
        <v>Change in Investment Value (Net)</v>
      </c>
      <c r="E26" s="122">
        <f>SUMIFS(SumRevenue,SumMonth,E$23,SumAccount,$B26)-SUMIFS(SumExp,SumMonth,E$23,SumAccount,$B26)</f>
        <v>-8039.03</v>
      </c>
      <c r="F26" s="123"/>
      <c r="G26" s="122">
        <f>SUMIFS(SumRevenue,SumMonth,G$23,SumAccount,$B26)-SUMIFS(SumExp,SumMonth,G$23,SumAccount,$B26)</f>
        <v>1057.83</v>
      </c>
      <c r="H26" s="124"/>
      <c r="I26" s="122">
        <f>SUMIFS(SumRevenue,SumMonth,I$23,SumAccount,$B26)-SUMIFS(SumExp,SumMonth,I$23,SumAccount,$B26)</f>
        <v>-6626.17</v>
      </c>
      <c r="J26" s="124"/>
      <c r="K26" s="125">
        <f>SUM(E26:I26)</f>
        <v>-13607.369999999999</v>
      </c>
      <c r="L26" s="31"/>
    </row>
    <row r="27" spans="1:15" ht="20">
      <c r="A27" s="32"/>
      <c r="B27" s="47" t="s">
        <v>37</v>
      </c>
      <c r="C27" s="67"/>
      <c r="D27" s="70"/>
      <c r="E27" s="71">
        <f>SUM(E24:E26)</f>
        <v>-8014.03</v>
      </c>
      <c r="F27" s="70"/>
      <c r="G27" s="71">
        <f>SUM(G24:G26)</f>
        <v>1127.83</v>
      </c>
      <c r="H27" s="67"/>
      <c r="I27" s="71">
        <f>SUM(I24:I26)</f>
        <v>-6626.17</v>
      </c>
      <c r="J27" s="72"/>
      <c r="K27" s="71">
        <f>SUM(K24:K26)</f>
        <v>-13512.369999999999</v>
      </c>
      <c r="L27" s="31"/>
      <c r="M27" s="24"/>
    </row>
    <row r="28" spans="1:15" ht="7.5" customHeight="1">
      <c r="A28" s="32"/>
      <c r="C28" s="20"/>
      <c r="D28" s="25"/>
      <c r="E28" s="23"/>
      <c r="F28" s="25"/>
      <c r="G28" s="23"/>
      <c r="H28" s="20"/>
      <c r="I28" s="23"/>
      <c r="J28" s="26"/>
      <c r="K28" s="24"/>
      <c r="L28" s="31"/>
    </row>
    <row r="29" spans="1:15" ht="18.5">
      <c r="A29" s="32"/>
      <c r="B29" s="47" t="s">
        <v>38</v>
      </c>
      <c r="C29" s="20"/>
      <c r="D29" s="25"/>
      <c r="E29" s="23"/>
      <c r="F29" s="25"/>
      <c r="G29" s="23"/>
      <c r="H29" s="20"/>
      <c r="I29" s="23"/>
      <c r="J29" s="26"/>
      <c r="K29" s="24"/>
      <c r="L29" s="31"/>
    </row>
    <row r="30" spans="1:15" ht="15.5" customHeight="1">
      <c r="A30" s="32"/>
      <c r="B30" s="120">
        <v>5000</v>
      </c>
      <c r="C30" s="20" t="str">
        <f>VLOOKUP(B30,Accounts,2)</f>
        <v>Grants</v>
      </c>
      <c r="E30" s="23">
        <f>SUMIFS(SumExp,SumMonth,E$23,SumAccount,$B30)</f>
        <v>0</v>
      </c>
      <c r="G30" s="23">
        <f>SUMIFS(SumExp,SumMonth,G$23,SumAccount,$B30)</f>
        <v>0</v>
      </c>
      <c r="H30" s="20"/>
      <c r="I30" s="23">
        <f>SUMIFS(SumExp,SumMonth,I$23,SumAccount,$B30)</f>
        <v>0</v>
      </c>
      <c r="J30" s="20"/>
      <c r="K30" s="24">
        <f>SUM(E30:I30)</f>
        <v>0</v>
      </c>
      <c r="L30" s="31"/>
    </row>
    <row r="31" spans="1:15" ht="15.5" customHeight="1">
      <c r="A31" s="32"/>
      <c r="B31" s="120">
        <v>5010</v>
      </c>
      <c r="C31" s="20" t="str">
        <f>VLOOKUP(B31,Accounts,2)</f>
        <v>Fund Expenses</v>
      </c>
      <c r="E31" s="23">
        <f>SUMIFS(SumExp,SumMonth,E$23,SumAccount,$B31)</f>
        <v>0</v>
      </c>
      <c r="G31" s="23">
        <f>SUMIFS(SumExp,SumMonth,G$23,SumAccount,$B31)</f>
        <v>0</v>
      </c>
      <c r="H31" s="20"/>
      <c r="I31" s="23">
        <f>SUMIFS(SumExp,SumMonth,I$23,SumAccount,$B31)</f>
        <v>235.66</v>
      </c>
      <c r="J31" s="20"/>
      <c r="K31" s="24">
        <f>SUM(E31:I31)</f>
        <v>235.66</v>
      </c>
      <c r="L31" s="31"/>
    </row>
    <row r="32" spans="1:15" ht="15.5" customHeight="1">
      <c r="A32" s="32"/>
      <c r="B32" s="120">
        <v>5050</v>
      </c>
      <c r="C32" s="20" t="str">
        <f>VLOOKUP(B32,Accounts,2)</f>
        <v>Reductions to Principal</v>
      </c>
      <c r="E32" s="122">
        <f>SUMIFS(SumExp,SumMonth,E$23,SumAccount,$B32)</f>
        <v>0</v>
      </c>
      <c r="F32" s="123"/>
      <c r="G32" s="122">
        <f>SUMIFS(SumExp,SumMonth,G$23,SumAccount,$B32)</f>
        <v>0</v>
      </c>
      <c r="H32" s="124"/>
      <c r="I32" s="122">
        <f>SUMIFS(SumExp,SumMonth,I$23,SumAccount,$B32)</f>
        <v>0</v>
      </c>
      <c r="J32" s="124"/>
      <c r="K32" s="125">
        <f>SUM(E32:I32)</f>
        <v>0</v>
      </c>
      <c r="L32" s="31"/>
    </row>
    <row r="33" spans="1:14" ht="15.5" customHeight="1">
      <c r="A33" s="32"/>
      <c r="B33" s="47" t="s">
        <v>33</v>
      </c>
      <c r="E33" s="71">
        <f>SUM(E30:E32)</f>
        <v>0</v>
      </c>
      <c r="G33" s="71">
        <f>SUM(G30:G32)</f>
        <v>0</v>
      </c>
      <c r="H33" s="67"/>
      <c r="I33" s="71">
        <f>SUM(I30:I32)</f>
        <v>235.66</v>
      </c>
      <c r="J33" s="72"/>
      <c r="K33" s="71">
        <f>SUM(K30:K32)</f>
        <v>235.66</v>
      </c>
      <c r="L33" s="31"/>
      <c r="M33" s="24"/>
      <c r="N33" s="24"/>
    </row>
    <row r="34" spans="1:14" ht="9" customHeight="1">
      <c r="A34" s="32"/>
      <c r="B34" s="47"/>
      <c r="E34" s="71"/>
      <c r="G34" s="71"/>
      <c r="H34" s="67"/>
      <c r="I34" s="71"/>
      <c r="J34" s="72"/>
      <c r="K34" s="71"/>
      <c r="L34" s="31"/>
    </row>
    <row r="35" spans="1:14" ht="15.5" customHeight="1" thickBot="1">
      <c r="A35" s="32"/>
      <c r="B35" s="47" t="s">
        <v>39</v>
      </c>
      <c r="E35" s="73">
        <f>+E27-E33</f>
        <v>-8014.03</v>
      </c>
      <c r="G35" s="73">
        <f>+G27-G33</f>
        <v>1127.83</v>
      </c>
      <c r="H35" s="67"/>
      <c r="I35" s="73">
        <f>+I27-I33</f>
        <v>-6861.83</v>
      </c>
      <c r="J35" s="72"/>
      <c r="K35" s="73">
        <f>+K27-K33</f>
        <v>-13748.029999999999</v>
      </c>
      <c r="L35" s="31"/>
      <c r="M35" s="24"/>
    </row>
    <row r="36" spans="1:14" ht="11" customHeight="1" thickTop="1" thickBot="1">
      <c r="A36" s="33"/>
      <c r="B36" s="34"/>
      <c r="C36" s="34"/>
      <c r="D36" s="34"/>
      <c r="E36" s="34"/>
      <c r="F36" s="34"/>
      <c r="G36" s="34"/>
      <c r="H36" s="37"/>
      <c r="I36" s="34"/>
      <c r="J36" s="37"/>
      <c r="K36" s="34"/>
      <c r="L36" s="36"/>
    </row>
    <row r="37" spans="1:14" ht="16" thickTop="1">
      <c r="H37" s="20"/>
      <c r="J37" s="20"/>
      <c r="M37" s="24"/>
    </row>
    <row r="38" spans="1:14">
      <c r="A38" s="120" t="s">
        <v>76</v>
      </c>
      <c r="G38" s="27"/>
      <c r="H38" s="20"/>
      <c r="J38" s="20"/>
    </row>
    <row r="39" spans="1:14">
      <c r="B39" s="120">
        <v>5020</v>
      </c>
      <c r="C39" s="126" t="str">
        <f>VLOOKUP(B39,Accounts,2)</f>
        <v>Transfer Funds</v>
      </c>
      <c r="E39" s="23" t="str">
        <f>IF(SUMIFS(SumRevenue,SumMonth,E$23,SumAccount,$B39)-SUMIFS(SumExp,SumMonth,E$23,SumAccount,$B39)=0,"","ERROR WITH TRANSFERS")</f>
        <v/>
      </c>
      <c r="G39" s="23" t="str">
        <f>IF(SUMIFS(SumRevenue,SumMonth,G$23,SumAccount,$B39)-SUMIFS(SumExp,SumMonth,G$23,SumAccount,$B39)=0,"","ERROR WITH TRANSFERS")</f>
        <v/>
      </c>
      <c r="H39" s="20"/>
      <c r="I39" s="23" t="str">
        <f>IF(SUMIFS(SumRevenue,SumMonth,I$23,SumAccount,$B39)-SUMIFS(SumExp,SumMonth,I$23,SumAccount,$B39)=0,"","ERROR WITH TRANSFERS")</f>
        <v/>
      </c>
      <c r="J39" s="20"/>
    </row>
    <row r="40" spans="1:14">
      <c r="B40" s="120" t="s">
        <v>77</v>
      </c>
      <c r="E40" s="27"/>
      <c r="F40" s="27"/>
      <c r="G40" s="27" t="str">
        <f>IF(ROUND(+G10-$E10-E35,0)=0,"","ERROR IN BALANCES")</f>
        <v/>
      </c>
      <c r="H40" s="27"/>
      <c r="I40" s="27" t="str">
        <f>IF(ROUND(+I10-$E10-G35-E35,0)=0,"","ERROR IN BALANCES")</f>
        <v/>
      </c>
      <c r="J40" s="27"/>
      <c r="K40" s="27" t="str">
        <f>IF(ROUND(+K10-$E10-K35,0)=0,"","ERROR IN BALANCES")</f>
        <v/>
      </c>
    </row>
    <row r="41" spans="1:14">
      <c r="E41" s="20"/>
      <c r="G41" s="20"/>
      <c r="H41" s="20"/>
      <c r="J41" s="20"/>
    </row>
    <row r="42" spans="1:14">
      <c r="E42" s="20"/>
      <c r="G42" s="20"/>
      <c r="H42" s="20"/>
      <c r="J42" s="20"/>
    </row>
    <row r="43" spans="1:14">
      <c r="H43" s="20"/>
      <c r="J43" s="20"/>
    </row>
    <row r="44" spans="1:14">
      <c r="H44" s="20"/>
      <c r="J44" s="20"/>
    </row>
    <row r="45" spans="1:14">
      <c r="H45" s="20"/>
      <c r="J45" s="20"/>
    </row>
    <row r="49" spans="4:10">
      <c r="H49" s="20"/>
      <c r="J49" s="20"/>
    </row>
    <row r="50" spans="4:10">
      <c r="H50" s="20"/>
      <c r="J50" s="20"/>
    </row>
    <row r="51" spans="4:10">
      <c r="H51" s="20"/>
      <c r="J51" s="20"/>
    </row>
    <row r="52" spans="4:10">
      <c r="H52" s="20"/>
      <c r="J52" s="20"/>
    </row>
    <row r="53" spans="4:10">
      <c r="E53" s="20"/>
      <c r="G53" s="20"/>
      <c r="H53" s="20"/>
      <c r="J53" s="20"/>
    </row>
    <row r="54" spans="4:10">
      <c r="E54" s="20"/>
      <c r="G54" s="20"/>
      <c r="H54" s="20"/>
      <c r="J54" s="20"/>
    </row>
    <row r="55" spans="4:10">
      <c r="E55" s="20"/>
      <c r="G55" s="20"/>
      <c r="H55" s="20"/>
      <c r="J55" s="20"/>
    </row>
    <row r="56" spans="4:10">
      <c r="E56" s="20"/>
      <c r="G56" s="20"/>
      <c r="H56" s="20"/>
      <c r="J56" s="20"/>
    </row>
    <row r="57" spans="4:10">
      <c r="D57" s="20"/>
      <c r="F57" s="20"/>
      <c r="H57" s="20"/>
      <c r="J57" s="20"/>
    </row>
    <row r="58" spans="4:10">
      <c r="H58" s="20"/>
      <c r="J58" s="20"/>
    </row>
    <row r="59" spans="4:10">
      <c r="H59" s="20"/>
      <c r="J59" s="20"/>
    </row>
    <row r="60" spans="4:10">
      <c r="H60" s="20"/>
      <c r="J60" s="20"/>
    </row>
    <row r="61" spans="4:10">
      <c r="H61" s="20"/>
      <c r="J61" s="20"/>
    </row>
    <row r="62" spans="4:10">
      <c r="H62" s="20"/>
      <c r="J62" s="20"/>
    </row>
    <row r="63" spans="4:10">
      <c r="E63" s="20"/>
      <c r="G63" s="20"/>
      <c r="H63" s="20"/>
      <c r="J63" s="20"/>
    </row>
    <row r="64" spans="4:10">
      <c r="E64" s="20"/>
      <c r="G64" s="20"/>
      <c r="H64" s="20"/>
      <c r="J64" s="20"/>
    </row>
    <row r="65" spans="5:10">
      <c r="E65" s="20"/>
      <c r="G65" s="20"/>
      <c r="H65" s="20"/>
      <c r="J65" s="20"/>
    </row>
    <row r="66" spans="5:10">
      <c r="E66" s="20"/>
      <c r="G66" s="20"/>
      <c r="H66" s="20"/>
      <c r="J66" s="20"/>
    </row>
    <row r="67" spans="5:10">
      <c r="E67" s="20"/>
      <c r="G67" s="20"/>
      <c r="H67" s="20"/>
      <c r="J67" s="20"/>
    </row>
    <row r="68" spans="5:10">
      <c r="E68" s="20"/>
      <c r="G68" s="20"/>
      <c r="H68" s="20"/>
      <c r="J68" s="20"/>
    </row>
    <row r="69" spans="5:10">
      <c r="E69" s="20"/>
      <c r="G69" s="20"/>
      <c r="H69" s="20"/>
      <c r="J69" s="20"/>
    </row>
    <row r="70" spans="5:10">
      <c r="E70" s="20"/>
      <c r="G70" s="20"/>
      <c r="H70" s="20"/>
      <c r="J70" s="20"/>
    </row>
    <row r="71" spans="5:10">
      <c r="E71" s="20"/>
      <c r="G71" s="20"/>
      <c r="H71" s="20"/>
      <c r="J71" s="20"/>
    </row>
    <row r="72" spans="5:10">
      <c r="E72" s="20"/>
      <c r="G72" s="20"/>
      <c r="H72" s="20"/>
      <c r="J72" s="20"/>
    </row>
    <row r="73" spans="5:10">
      <c r="E73" s="20"/>
      <c r="G73" s="20"/>
      <c r="H73" s="20"/>
      <c r="J73" s="20"/>
    </row>
    <row r="74" spans="5:10">
      <c r="E74" s="20"/>
      <c r="G74" s="20"/>
      <c r="H74" s="20"/>
      <c r="J74" s="20"/>
    </row>
    <row r="75" spans="5:10">
      <c r="E75" s="20"/>
      <c r="G75" s="20"/>
      <c r="H75" s="20"/>
      <c r="J75" s="20"/>
    </row>
    <row r="76" spans="5:10">
      <c r="E76" s="20"/>
      <c r="G76" s="20"/>
      <c r="H76" s="20"/>
      <c r="J76" s="20"/>
    </row>
    <row r="77" spans="5:10">
      <c r="E77" s="20"/>
      <c r="G77" s="20"/>
      <c r="H77" s="20"/>
      <c r="J77" s="20"/>
    </row>
    <row r="78" spans="5:10">
      <c r="E78" s="20"/>
      <c r="G78" s="20"/>
      <c r="H78" s="20"/>
      <c r="J78" s="20"/>
    </row>
    <row r="79" spans="5:10">
      <c r="E79" s="20"/>
      <c r="G79" s="20"/>
      <c r="H79" s="20"/>
      <c r="J79" s="20"/>
    </row>
    <row r="80" spans="5:10">
      <c r="E80" s="20"/>
      <c r="G80" s="20"/>
      <c r="H80" s="20"/>
      <c r="J80" s="20"/>
    </row>
    <row r="81" spans="5:10">
      <c r="E81" s="20"/>
      <c r="G81" s="20"/>
      <c r="H81" s="20"/>
      <c r="J81" s="20"/>
    </row>
    <row r="82" spans="5:10">
      <c r="E82" s="20"/>
      <c r="G82" s="20"/>
      <c r="H82" s="20"/>
      <c r="J82" s="20"/>
    </row>
    <row r="83" spans="5:10">
      <c r="E83" s="20"/>
      <c r="G83" s="20"/>
      <c r="H83" s="20"/>
      <c r="J83" s="20"/>
    </row>
    <row r="84" spans="5:10">
      <c r="E84" s="20"/>
      <c r="G84" s="20"/>
      <c r="H84" s="20"/>
      <c r="J84" s="20"/>
    </row>
    <row r="85" spans="5:10">
      <c r="E85" s="20"/>
      <c r="G85" s="20"/>
      <c r="H85" s="20"/>
      <c r="J85" s="20"/>
    </row>
    <row r="86" spans="5:10">
      <c r="E86" s="20"/>
      <c r="G86" s="20"/>
      <c r="H86" s="20"/>
      <c r="J86" s="20"/>
    </row>
    <row r="87" spans="5:10">
      <c r="E87" s="20"/>
      <c r="G87" s="20"/>
      <c r="H87" s="20"/>
      <c r="J87" s="20"/>
    </row>
    <row r="88" spans="5:10">
      <c r="E88" s="20"/>
      <c r="G88" s="20"/>
      <c r="H88" s="20"/>
      <c r="J88" s="20"/>
    </row>
    <row r="89" spans="5:10">
      <c r="H89" s="20"/>
      <c r="J89" s="20"/>
    </row>
    <row r="90" spans="5:10">
      <c r="E90" s="20"/>
      <c r="G90" s="20"/>
      <c r="H90" s="20"/>
      <c r="J90" s="20"/>
    </row>
    <row r="91" spans="5:10">
      <c r="E91" s="20"/>
      <c r="G91" s="20"/>
      <c r="H91" s="20"/>
      <c r="J91" s="20"/>
    </row>
    <row r="92" spans="5:10">
      <c r="E92" s="20"/>
      <c r="G92" s="20"/>
      <c r="H92" s="20"/>
      <c r="J92" s="20"/>
    </row>
    <row r="93" spans="5:10">
      <c r="E93" s="20"/>
      <c r="G93" s="20"/>
      <c r="H93" s="20"/>
      <c r="J93" s="20"/>
    </row>
    <row r="94" spans="5:10">
      <c r="E94" s="20"/>
      <c r="G94" s="20"/>
      <c r="H94" s="20"/>
      <c r="J94" s="20"/>
    </row>
    <row r="95" spans="5:10">
      <c r="E95" s="20"/>
      <c r="G95" s="20"/>
      <c r="H95" s="20"/>
      <c r="J95" s="20"/>
    </row>
    <row r="96" spans="5:10">
      <c r="H96" s="20"/>
      <c r="J96" s="20"/>
    </row>
    <row r="97" spans="5:10">
      <c r="H97" s="20"/>
      <c r="J97" s="20"/>
    </row>
    <row r="98" spans="5:10">
      <c r="H98" s="20"/>
      <c r="J98" s="20"/>
    </row>
    <row r="99" spans="5:10">
      <c r="H99" s="20"/>
      <c r="J99" s="20"/>
    </row>
    <row r="100" spans="5:10">
      <c r="H100" s="20"/>
      <c r="J100" s="20"/>
    </row>
    <row r="101" spans="5:10">
      <c r="H101" s="20"/>
      <c r="J101" s="20"/>
    </row>
    <row r="102" spans="5:10">
      <c r="H102" s="20"/>
      <c r="J102" s="20"/>
    </row>
    <row r="103" spans="5:10">
      <c r="E103" s="20"/>
      <c r="G103" s="20"/>
      <c r="H103" s="20"/>
      <c r="J103" s="20"/>
    </row>
    <row r="104" spans="5:10">
      <c r="H104" s="20"/>
      <c r="J104" s="20"/>
    </row>
    <row r="105" spans="5:10">
      <c r="H105" s="20"/>
      <c r="J105" s="20"/>
    </row>
    <row r="110" spans="5:10">
      <c r="E110" s="20"/>
      <c r="G110" s="20"/>
      <c r="H110" s="20"/>
      <c r="J110" s="20"/>
    </row>
    <row r="111" spans="5:10">
      <c r="E111" s="20"/>
      <c r="G111" s="20"/>
      <c r="H111" s="20"/>
      <c r="J111" s="20"/>
    </row>
    <row r="112" spans="5:10">
      <c r="E112" s="20"/>
      <c r="G112" s="20"/>
    </row>
    <row r="113" spans="8:10">
      <c r="H113" s="20"/>
      <c r="J113" s="20"/>
    </row>
    <row r="118" spans="8:10">
      <c r="H118" s="20"/>
      <c r="J118" s="20"/>
    </row>
    <row r="126" spans="8:10">
      <c r="H126" s="20"/>
      <c r="J126" s="20"/>
    </row>
    <row r="128" spans="8:10">
      <c r="H128" s="20"/>
      <c r="J128" s="20"/>
    </row>
    <row r="129" spans="5:10">
      <c r="H129" s="20"/>
      <c r="J129" s="20"/>
    </row>
    <row r="130" spans="5:10">
      <c r="H130" s="20"/>
      <c r="J130" s="20"/>
    </row>
    <row r="131" spans="5:10">
      <c r="H131" s="20"/>
      <c r="J131" s="20"/>
    </row>
    <row r="132" spans="5:10">
      <c r="H132" s="20"/>
      <c r="J132" s="20"/>
    </row>
    <row r="133" spans="5:10">
      <c r="E133" s="20"/>
      <c r="G133" s="20"/>
      <c r="H133" s="20"/>
      <c r="J133" s="20"/>
    </row>
    <row r="134" spans="5:10">
      <c r="E134" s="20"/>
      <c r="G134" s="20"/>
      <c r="H134" s="20"/>
      <c r="J134" s="20"/>
    </row>
    <row r="135" spans="5:10">
      <c r="E135" s="20"/>
      <c r="G135" s="20"/>
      <c r="H135" s="20"/>
      <c r="J135" s="20"/>
    </row>
    <row r="136" spans="5:10">
      <c r="E136" s="20"/>
      <c r="G136" s="20"/>
      <c r="H136" s="20"/>
      <c r="J136" s="20"/>
    </row>
    <row r="137" spans="5:10">
      <c r="H137" s="20"/>
      <c r="J137" s="20"/>
    </row>
    <row r="138" spans="5:10">
      <c r="H138" s="20"/>
      <c r="J138" s="20"/>
    </row>
    <row r="139" spans="5:10">
      <c r="H139" s="20"/>
      <c r="J139" s="20"/>
    </row>
    <row r="140" spans="5:10">
      <c r="H140" s="20"/>
      <c r="J140" s="20"/>
    </row>
    <row r="141" spans="5:10">
      <c r="H141" s="20"/>
      <c r="J141" s="20"/>
    </row>
    <row r="142" spans="5:10">
      <c r="H142" s="20"/>
      <c r="J142" s="20"/>
    </row>
    <row r="143" spans="5:10">
      <c r="H143" s="20"/>
      <c r="J143" s="20"/>
    </row>
    <row r="144" spans="5:10">
      <c r="H144" s="20"/>
      <c r="J144" s="20"/>
    </row>
    <row r="148" spans="8:10">
      <c r="H148" s="20"/>
      <c r="J148" s="20"/>
    </row>
    <row r="150" spans="8:10">
      <c r="H150" s="20"/>
      <c r="J150" s="20"/>
    </row>
    <row r="154" spans="8:10">
      <c r="H154" s="20"/>
      <c r="J154" s="20"/>
    </row>
    <row r="162" spans="8:10">
      <c r="H162" s="20"/>
      <c r="J162" s="20"/>
    </row>
    <row r="163" spans="8:10">
      <c r="H163" s="20"/>
      <c r="J163" s="20"/>
    </row>
    <row r="166" spans="8:10">
      <c r="H166" s="20"/>
      <c r="J166" s="20"/>
    </row>
    <row r="172" spans="8:10">
      <c r="H172" s="20"/>
      <c r="J172" s="20"/>
    </row>
    <row r="173" spans="8:10">
      <c r="H173" s="20"/>
      <c r="J173" s="20"/>
    </row>
    <row r="174" spans="8:10">
      <c r="H174" s="20"/>
      <c r="J174" s="20"/>
    </row>
    <row r="188" spans="8:10">
      <c r="H188" s="20"/>
      <c r="J188" s="20"/>
    </row>
    <row r="203" spans="8:10">
      <c r="H203" s="20"/>
      <c r="J203" s="20"/>
    </row>
    <row r="229" spans="8:10">
      <c r="H229" s="20"/>
      <c r="J229" s="20"/>
    </row>
  </sheetData>
  <mergeCells count="7">
    <mergeCell ref="A1:L1"/>
    <mergeCell ref="B22:K22"/>
    <mergeCell ref="A3:K3"/>
    <mergeCell ref="A2:L2"/>
    <mergeCell ref="E23:F23"/>
    <mergeCell ref="G23:H23"/>
    <mergeCell ref="I23:J23"/>
  </mergeCells>
  <printOptions horizontalCentered="1"/>
  <pageMargins left="0.45" right="0.45" top="0.5" bottom="0.5" header="0.3" footer="0.3"/>
  <pageSetup scale="85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I309"/>
  <sheetViews>
    <sheetView showGridLines="0" workbookViewId="0">
      <selection activeCell="E9" sqref="E9"/>
    </sheetView>
  </sheetViews>
  <sheetFormatPr defaultRowHeight="14.5"/>
  <cols>
    <col min="1" max="1" width="2.90625" style="64" customWidth="1"/>
    <col min="2" max="2" width="71.7265625" style="64" customWidth="1"/>
    <col min="3" max="3" width="10.81640625" style="64" customWidth="1"/>
    <col min="4" max="4" width="3.36328125" style="64" customWidth="1"/>
    <col min="5" max="5" width="15.7265625" style="64" customWidth="1"/>
    <col min="6" max="7" width="16.453125" style="64" customWidth="1"/>
    <col min="8" max="16384" width="8.7265625" style="64"/>
  </cols>
  <sheetData>
    <row r="1" spans="1:9" s="61" customFormat="1" ht="31">
      <c r="A1" s="178" t="s">
        <v>31</v>
      </c>
      <c r="B1" s="178"/>
      <c r="C1" s="178"/>
      <c r="D1" s="178"/>
      <c r="E1" s="178"/>
      <c r="F1" s="178"/>
      <c r="G1" s="178"/>
      <c r="H1" s="62"/>
    </row>
    <row r="2" spans="1:9" s="61" customFormat="1" ht="21">
      <c r="A2" s="179" t="s">
        <v>47</v>
      </c>
      <c r="B2" s="179"/>
      <c r="C2" s="179"/>
      <c r="D2" s="179"/>
      <c r="E2" s="179"/>
      <c r="F2" s="179"/>
      <c r="G2" s="179"/>
      <c r="H2" s="60"/>
    </row>
    <row r="3" spans="1:9" s="61" customFormat="1" ht="5" customHeight="1"/>
    <row r="4" spans="1:9" ht="21" customHeight="1">
      <c r="A4" s="61"/>
      <c r="B4" s="61"/>
      <c r="C4" s="61"/>
      <c r="D4" s="61"/>
      <c r="E4" s="61"/>
      <c r="F4" s="61"/>
      <c r="G4" s="61"/>
      <c r="H4" s="61"/>
      <c r="I4" s="61"/>
    </row>
    <row r="5" spans="1:9" ht="16" thickBot="1">
      <c r="A5" s="61"/>
      <c r="B5" s="61"/>
      <c r="C5" s="86"/>
      <c r="D5" s="86"/>
      <c r="E5" s="86"/>
      <c r="F5" s="86"/>
      <c r="G5" s="86"/>
      <c r="H5" s="61"/>
      <c r="I5" s="61"/>
    </row>
    <row r="6" spans="1:9" ht="15.5" customHeight="1" thickTop="1" thickBot="1">
      <c r="B6" s="180" t="s">
        <v>49</v>
      </c>
      <c r="C6" s="181"/>
      <c r="D6" s="182"/>
      <c r="E6" s="180" t="s">
        <v>48</v>
      </c>
      <c r="F6" s="180" t="s">
        <v>44</v>
      </c>
      <c r="G6" s="186" t="s">
        <v>45</v>
      </c>
      <c r="H6" s="61"/>
      <c r="I6" s="61"/>
    </row>
    <row r="7" spans="1:9" ht="23.5" customHeight="1" thickBot="1">
      <c r="A7" s="66" t="s">
        <v>32</v>
      </c>
      <c r="B7" s="183"/>
      <c r="C7" s="184"/>
      <c r="D7" s="185"/>
      <c r="E7" s="183"/>
      <c r="F7" s="183"/>
      <c r="G7" s="187"/>
      <c r="H7" s="61"/>
      <c r="I7" s="61"/>
    </row>
    <row r="8" spans="1:9" ht="40.5" customHeight="1" thickBot="1">
      <c r="A8" s="65">
        <v>1</v>
      </c>
      <c r="B8" s="175" t="s">
        <v>53</v>
      </c>
      <c r="C8" s="176"/>
      <c r="D8" s="177"/>
      <c r="E8" s="94">
        <v>50</v>
      </c>
      <c r="F8" s="88"/>
      <c r="G8" s="89"/>
      <c r="H8" s="61"/>
      <c r="I8" s="61"/>
    </row>
    <row r="9" spans="1:9" ht="40.5" customHeight="1" thickBot="1">
      <c r="A9" s="65">
        <f>+A8+1</f>
        <v>2</v>
      </c>
      <c r="B9" s="175"/>
      <c r="C9" s="176"/>
      <c r="D9" s="177"/>
      <c r="E9" s="88"/>
      <c r="F9" s="88"/>
      <c r="G9" s="89"/>
      <c r="H9" s="61"/>
      <c r="I9" s="61"/>
    </row>
    <row r="10" spans="1:9" ht="40.5" customHeight="1" thickBot="1">
      <c r="A10" s="65">
        <f t="shared" ref="A10:A28" si="0">+A9+1</f>
        <v>3</v>
      </c>
      <c r="B10" s="175"/>
      <c r="C10" s="176"/>
      <c r="D10" s="177"/>
      <c r="E10" s="88"/>
      <c r="F10" s="88"/>
      <c r="G10" s="89"/>
      <c r="H10" s="61"/>
      <c r="I10" s="61"/>
    </row>
    <row r="11" spans="1:9" ht="40.5" customHeight="1" thickBot="1">
      <c r="A11" s="65">
        <f t="shared" si="0"/>
        <v>4</v>
      </c>
      <c r="B11" s="175"/>
      <c r="C11" s="176"/>
      <c r="D11" s="177"/>
      <c r="E11" s="88"/>
      <c r="F11" s="88"/>
      <c r="G11" s="89"/>
      <c r="H11" s="61"/>
      <c r="I11" s="61"/>
    </row>
    <row r="12" spans="1:9" ht="40.5" customHeight="1" thickBot="1">
      <c r="A12" s="65">
        <f t="shared" si="0"/>
        <v>5</v>
      </c>
      <c r="B12" s="88"/>
      <c r="C12" s="90"/>
      <c r="D12" s="91"/>
      <c r="E12" s="88"/>
      <c r="F12" s="88"/>
      <c r="G12" s="89"/>
      <c r="H12" s="61"/>
      <c r="I12" s="61"/>
    </row>
    <row r="13" spans="1:9" ht="40.5" customHeight="1" thickBot="1">
      <c r="A13" s="65">
        <f t="shared" si="0"/>
        <v>6</v>
      </c>
      <c r="B13" s="88"/>
      <c r="C13" s="90"/>
      <c r="D13" s="91"/>
      <c r="E13" s="88"/>
      <c r="F13" s="88"/>
      <c r="G13" s="89"/>
      <c r="H13" s="61"/>
      <c r="I13" s="61"/>
    </row>
    <row r="14" spans="1:9" ht="40.5" customHeight="1" thickBot="1">
      <c r="A14" s="65">
        <f t="shared" si="0"/>
        <v>7</v>
      </c>
      <c r="B14" s="175"/>
      <c r="C14" s="176"/>
      <c r="D14" s="177"/>
      <c r="E14" s="88"/>
      <c r="F14" s="88"/>
      <c r="G14" s="89"/>
      <c r="H14" s="61"/>
      <c r="I14" s="61"/>
    </row>
    <row r="15" spans="1:9" ht="40.5" customHeight="1" thickBot="1">
      <c r="A15" s="65">
        <f t="shared" si="0"/>
        <v>8</v>
      </c>
      <c r="B15" s="175"/>
      <c r="C15" s="176"/>
      <c r="D15" s="177"/>
      <c r="E15" s="88"/>
      <c r="F15" s="88"/>
      <c r="G15" s="89"/>
      <c r="H15" s="61"/>
      <c r="I15" s="61"/>
    </row>
    <row r="16" spans="1:9" ht="40.5" customHeight="1" thickBot="1">
      <c r="A16" s="65">
        <f t="shared" si="0"/>
        <v>9</v>
      </c>
      <c r="B16" s="175"/>
      <c r="C16" s="176"/>
      <c r="D16" s="177"/>
      <c r="E16" s="88"/>
      <c r="F16" s="88"/>
      <c r="G16" s="89"/>
      <c r="H16" s="61"/>
      <c r="I16" s="61"/>
    </row>
    <row r="17" spans="1:9" ht="40.5" customHeight="1" thickBot="1">
      <c r="A17" s="65">
        <f t="shared" si="0"/>
        <v>10</v>
      </c>
      <c r="B17" s="175"/>
      <c r="C17" s="176"/>
      <c r="D17" s="177"/>
      <c r="E17" s="88"/>
      <c r="F17" s="88"/>
      <c r="G17" s="92"/>
      <c r="H17" s="61"/>
      <c r="I17" s="61"/>
    </row>
    <row r="18" spans="1:9" ht="40.5" customHeight="1" thickBot="1">
      <c r="A18" s="65">
        <f t="shared" si="0"/>
        <v>11</v>
      </c>
      <c r="B18" s="175"/>
      <c r="C18" s="176"/>
      <c r="D18" s="177"/>
      <c r="E18" s="88"/>
      <c r="F18" s="88"/>
      <c r="G18" s="92"/>
      <c r="H18" s="61"/>
      <c r="I18" s="61"/>
    </row>
    <row r="19" spans="1:9" ht="40.5" customHeight="1" thickBot="1">
      <c r="A19" s="65">
        <f t="shared" si="0"/>
        <v>12</v>
      </c>
      <c r="B19" s="175"/>
      <c r="C19" s="176"/>
      <c r="D19" s="177"/>
      <c r="E19" s="88"/>
      <c r="F19" s="88"/>
      <c r="G19" s="92"/>
      <c r="H19" s="61"/>
      <c r="I19" s="61"/>
    </row>
    <row r="20" spans="1:9" ht="40.5" customHeight="1" thickBot="1">
      <c r="A20" s="65">
        <f t="shared" si="0"/>
        <v>13</v>
      </c>
      <c r="B20" s="175"/>
      <c r="C20" s="176"/>
      <c r="D20" s="177"/>
      <c r="E20" s="88"/>
      <c r="F20" s="88"/>
      <c r="G20" s="92"/>
      <c r="H20" s="61"/>
      <c r="I20" s="61"/>
    </row>
    <row r="21" spans="1:9" ht="40.5" customHeight="1" thickBot="1">
      <c r="A21" s="65">
        <f t="shared" si="0"/>
        <v>14</v>
      </c>
      <c r="B21" s="175"/>
      <c r="C21" s="176"/>
      <c r="D21" s="177"/>
      <c r="E21" s="88"/>
      <c r="F21" s="88"/>
      <c r="G21" s="92"/>
      <c r="H21" s="61"/>
      <c r="I21" s="61"/>
    </row>
    <row r="22" spans="1:9" ht="40.5" customHeight="1" thickBot="1">
      <c r="A22" s="65">
        <f t="shared" si="0"/>
        <v>15</v>
      </c>
      <c r="B22" s="95"/>
      <c r="C22" s="96"/>
      <c r="D22" s="97"/>
      <c r="E22" s="88"/>
      <c r="F22" s="88"/>
      <c r="G22" s="92"/>
      <c r="H22" s="61"/>
      <c r="I22" s="61"/>
    </row>
    <row r="23" spans="1:9" ht="40.5" customHeight="1" thickBot="1">
      <c r="A23" s="65">
        <f t="shared" si="0"/>
        <v>16</v>
      </c>
      <c r="B23" s="95"/>
      <c r="C23" s="96"/>
      <c r="D23" s="97"/>
      <c r="E23" s="88"/>
      <c r="F23" s="88"/>
      <c r="G23" s="92"/>
      <c r="H23" s="61"/>
      <c r="I23" s="61"/>
    </row>
    <row r="24" spans="1:9" ht="40.5" customHeight="1" thickBot="1">
      <c r="A24" s="65">
        <f t="shared" si="0"/>
        <v>17</v>
      </c>
      <c r="B24" s="95"/>
      <c r="C24" s="96"/>
      <c r="D24" s="97"/>
      <c r="E24" s="88"/>
      <c r="F24" s="88"/>
      <c r="G24" s="92"/>
      <c r="H24" s="61"/>
      <c r="I24" s="61"/>
    </row>
    <row r="25" spans="1:9" ht="40.5" customHeight="1" thickBot="1">
      <c r="A25" s="65">
        <f t="shared" si="0"/>
        <v>18</v>
      </c>
      <c r="B25" s="95"/>
      <c r="C25" s="96"/>
      <c r="D25" s="97"/>
      <c r="E25" s="88"/>
      <c r="F25" s="88"/>
      <c r="G25" s="92"/>
      <c r="H25" s="61"/>
      <c r="I25" s="61"/>
    </row>
    <row r="26" spans="1:9" ht="40.5" customHeight="1" thickBot="1">
      <c r="A26" s="65">
        <f t="shared" si="0"/>
        <v>19</v>
      </c>
      <c r="B26" s="95"/>
      <c r="C26" s="96"/>
      <c r="D26" s="97"/>
      <c r="E26" s="88"/>
      <c r="F26" s="88"/>
      <c r="G26" s="92"/>
      <c r="H26" s="61"/>
      <c r="I26" s="61"/>
    </row>
    <row r="27" spans="1:9" ht="40.5" customHeight="1" thickBot="1">
      <c r="A27" s="65">
        <f t="shared" si="0"/>
        <v>20</v>
      </c>
      <c r="B27" s="95"/>
      <c r="C27" s="96"/>
      <c r="D27" s="97"/>
      <c r="E27" s="88"/>
      <c r="F27" s="88"/>
      <c r="G27" s="92"/>
      <c r="H27" s="61"/>
      <c r="I27" s="61"/>
    </row>
    <row r="28" spans="1:9" ht="40.5" customHeight="1" thickBot="1">
      <c r="A28" s="65">
        <f t="shared" si="0"/>
        <v>21</v>
      </c>
      <c r="B28" s="175"/>
      <c r="C28" s="176"/>
      <c r="D28" s="177"/>
      <c r="E28" s="88"/>
      <c r="F28" s="88"/>
      <c r="G28" s="93"/>
      <c r="H28" s="61"/>
      <c r="I28" s="61"/>
    </row>
    <row r="29" spans="1:9" ht="16" thickBot="1">
      <c r="A29" s="61"/>
      <c r="B29" s="61"/>
      <c r="C29" s="61"/>
      <c r="D29" s="61"/>
      <c r="E29" s="61"/>
      <c r="F29" s="61"/>
      <c r="G29" s="63"/>
      <c r="H29" s="61"/>
      <c r="I29" s="61"/>
    </row>
    <row r="30" spans="1:9" ht="40.5" customHeight="1" thickTop="1" thickBot="1">
      <c r="A30" s="61"/>
      <c r="B30" s="84"/>
      <c r="C30" s="87" t="s">
        <v>46</v>
      </c>
      <c r="D30" s="60"/>
      <c r="E30" s="85"/>
      <c r="F30" s="85"/>
      <c r="G30" s="85"/>
      <c r="H30" s="61"/>
      <c r="I30" s="61"/>
    </row>
    <row r="31" spans="1:9" ht="16" thickTop="1">
      <c r="A31" s="61"/>
      <c r="B31" s="61"/>
      <c r="C31" s="61"/>
      <c r="D31" s="61"/>
      <c r="E31" s="61"/>
      <c r="F31" s="61"/>
      <c r="G31" s="61"/>
      <c r="H31" s="61"/>
      <c r="I31" s="61"/>
    </row>
    <row r="32" spans="1:9" ht="15.5" customHeight="1">
      <c r="A32" s="61"/>
      <c r="B32" s="61"/>
      <c r="C32" s="61"/>
      <c r="D32" s="61"/>
      <c r="E32" s="61"/>
      <c r="F32" s="61"/>
      <c r="G32" s="61"/>
      <c r="H32" s="61"/>
      <c r="I32" s="61"/>
    </row>
    <row r="33" spans="1:9" ht="15.5">
      <c r="A33" s="61"/>
      <c r="B33" s="61"/>
      <c r="C33" s="61"/>
      <c r="D33" s="61"/>
      <c r="E33" s="61"/>
      <c r="F33" s="61"/>
      <c r="G33" s="61"/>
      <c r="H33" s="61"/>
      <c r="I33" s="61"/>
    </row>
    <row r="34" spans="1:9" ht="15.5">
      <c r="A34" s="61"/>
      <c r="C34" s="84"/>
      <c r="D34" s="84"/>
      <c r="E34" s="84"/>
      <c r="F34" s="84"/>
      <c r="G34" s="84"/>
      <c r="H34" s="61"/>
      <c r="I34" s="61"/>
    </row>
    <row r="35" spans="1:9" ht="15.5">
      <c r="A35" s="61"/>
      <c r="B35" s="61"/>
      <c r="C35" s="61"/>
      <c r="D35" s="61"/>
      <c r="E35" s="61"/>
      <c r="F35" s="61"/>
      <c r="G35" s="61"/>
      <c r="H35" s="61"/>
      <c r="I35" s="61"/>
    </row>
    <row r="36" spans="1:9" ht="15.5">
      <c r="A36" s="61"/>
      <c r="B36" s="61"/>
      <c r="C36" s="61"/>
      <c r="D36" s="61"/>
      <c r="E36" s="61"/>
      <c r="F36" s="61"/>
      <c r="G36" s="61"/>
      <c r="H36" s="61"/>
      <c r="I36" s="61"/>
    </row>
    <row r="37" spans="1:9" ht="15.5">
      <c r="A37" s="61"/>
      <c r="B37" s="61"/>
      <c r="C37" s="61"/>
      <c r="D37" s="61"/>
      <c r="E37" s="61"/>
      <c r="F37" s="61"/>
      <c r="G37" s="61"/>
      <c r="H37" s="61"/>
      <c r="I37" s="61"/>
    </row>
    <row r="38" spans="1:9" ht="15.5">
      <c r="A38" s="61"/>
      <c r="B38" s="61"/>
      <c r="C38" s="61"/>
      <c r="D38" s="61"/>
      <c r="E38" s="61"/>
      <c r="F38" s="61"/>
      <c r="G38" s="61"/>
      <c r="H38" s="61"/>
      <c r="I38" s="61"/>
    </row>
    <row r="39" spans="1:9" ht="15.5">
      <c r="A39" s="61"/>
      <c r="B39" s="61"/>
      <c r="C39" s="61"/>
      <c r="D39" s="61"/>
      <c r="E39" s="61"/>
      <c r="F39" s="61"/>
      <c r="G39" s="61"/>
      <c r="H39" s="61"/>
      <c r="I39" s="61"/>
    </row>
    <row r="40" spans="1:9" ht="15.5">
      <c r="A40" s="61"/>
      <c r="B40" s="61"/>
      <c r="C40" s="61"/>
      <c r="D40" s="61"/>
      <c r="E40" s="61"/>
      <c r="F40" s="61"/>
      <c r="G40" s="61"/>
      <c r="H40" s="61"/>
      <c r="I40" s="61"/>
    </row>
    <row r="41" spans="1:9" ht="15.5">
      <c r="A41" s="61"/>
      <c r="B41" s="61"/>
      <c r="C41" s="61"/>
      <c r="D41" s="61"/>
      <c r="E41" s="61"/>
      <c r="F41" s="61"/>
      <c r="G41" s="61"/>
      <c r="H41" s="61"/>
      <c r="I41" s="61"/>
    </row>
    <row r="42" spans="1:9" ht="15.5">
      <c r="A42" s="61"/>
      <c r="B42" s="61"/>
      <c r="C42" s="61"/>
      <c r="D42" s="61"/>
      <c r="E42" s="61"/>
      <c r="F42" s="61"/>
      <c r="G42" s="61"/>
      <c r="H42" s="61"/>
      <c r="I42" s="61"/>
    </row>
    <row r="43" spans="1:9" ht="15.5">
      <c r="A43" s="61"/>
      <c r="B43" s="61"/>
      <c r="C43" s="61"/>
      <c r="D43" s="61"/>
      <c r="E43" s="61"/>
      <c r="F43" s="61"/>
      <c r="G43" s="61"/>
      <c r="H43" s="61"/>
      <c r="I43" s="61"/>
    </row>
    <row r="44" spans="1:9" ht="15.5">
      <c r="A44" s="61"/>
      <c r="B44" s="61"/>
      <c r="C44" s="61"/>
      <c r="D44" s="61"/>
      <c r="E44" s="61"/>
      <c r="F44" s="61"/>
      <c r="G44" s="61"/>
      <c r="H44" s="61"/>
      <c r="I44" s="61"/>
    </row>
    <row r="45" spans="1:9" ht="15.5">
      <c r="A45" s="61"/>
      <c r="B45" s="61"/>
      <c r="C45" s="61"/>
      <c r="D45" s="61"/>
      <c r="E45" s="61"/>
      <c r="F45" s="61"/>
      <c r="G45" s="61"/>
      <c r="H45" s="61"/>
      <c r="I45" s="61"/>
    </row>
    <row r="46" spans="1:9" ht="15.5">
      <c r="A46" s="61"/>
      <c r="B46" s="61"/>
      <c r="C46" s="61"/>
      <c r="D46" s="61"/>
      <c r="E46" s="61"/>
      <c r="F46" s="61"/>
      <c r="G46" s="61"/>
      <c r="H46" s="61"/>
      <c r="I46" s="61"/>
    </row>
    <row r="47" spans="1:9" ht="15.5">
      <c r="A47" s="61"/>
      <c r="B47" s="61"/>
      <c r="C47" s="61"/>
      <c r="D47" s="61"/>
      <c r="E47" s="61"/>
      <c r="F47" s="61"/>
      <c r="G47" s="61"/>
      <c r="H47" s="61"/>
      <c r="I47" s="61"/>
    </row>
    <row r="48" spans="1:9" ht="15.5">
      <c r="A48" s="61"/>
      <c r="B48" s="61"/>
      <c r="C48" s="61"/>
      <c r="D48" s="61"/>
      <c r="E48" s="61"/>
      <c r="F48" s="61"/>
      <c r="G48" s="61"/>
      <c r="H48" s="61"/>
      <c r="I48" s="61"/>
    </row>
    <row r="49" spans="1:9" ht="15.5">
      <c r="A49" s="61"/>
      <c r="B49" s="61"/>
      <c r="C49" s="61"/>
      <c r="D49" s="61"/>
      <c r="E49" s="61"/>
      <c r="F49" s="61"/>
      <c r="G49" s="61"/>
      <c r="H49" s="61"/>
      <c r="I49" s="61"/>
    </row>
    <row r="50" spans="1:9" ht="15.5">
      <c r="A50" s="61"/>
      <c r="B50" s="61"/>
      <c r="C50" s="61"/>
      <c r="D50" s="61"/>
      <c r="E50" s="61"/>
      <c r="F50" s="61"/>
      <c r="G50" s="61"/>
      <c r="H50" s="61"/>
      <c r="I50" s="61"/>
    </row>
    <row r="51" spans="1:9" ht="15.5">
      <c r="A51" s="61"/>
      <c r="B51" s="61"/>
      <c r="C51" s="61"/>
      <c r="D51" s="61"/>
      <c r="E51" s="61"/>
      <c r="F51" s="61"/>
      <c r="G51" s="61"/>
      <c r="H51" s="61"/>
      <c r="I51" s="61"/>
    </row>
    <row r="52" spans="1:9" ht="15.5">
      <c r="A52" s="61"/>
      <c r="B52" s="61"/>
      <c r="C52" s="61"/>
      <c r="D52" s="61"/>
      <c r="E52" s="61"/>
      <c r="F52" s="61"/>
      <c r="G52" s="61"/>
      <c r="H52" s="61"/>
      <c r="I52" s="61"/>
    </row>
    <row r="53" spans="1:9" ht="15.5">
      <c r="A53" s="61"/>
      <c r="B53" s="61"/>
      <c r="C53" s="61"/>
      <c r="D53" s="61"/>
      <c r="E53" s="61"/>
      <c r="F53" s="61"/>
      <c r="G53" s="61"/>
      <c r="H53" s="61"/>
      <c r="I53" s="61"/>
    </row>
    <row r="54" spans="1:9" ht="15.5">
      <c r="A54" s="61"/>
      <c r="B54" s="61"/>
      <c r="C54" s="61"/>
      <c r="D54" s="61"/>
      <c r="E54" s="61"/>
      <c r="F54" s="61"/>
      <c r="G54" s="61"/>
      <c r="H54" s="61"/>
      <c r="I54" s="61"/>
    </row>
    <row r="55" spans="1:9" ht="15.5">
      <c r="A55" s="61"/>
      <c r="B55" s="61"/>
      <c r="C55" s="61"/>
      <c r="D55" s="61"/>
      <c r="E55" s="61"/>
      <c r="F55" s="61"/>
      <c r="G55" s="61"/>
      <c r="H55" s="61"/>
      <c r="I55" s="61"/>
    </row>
    <row r="56" spans="1:9" ht="15.5">
      <c r="A56" s="61"/>
      <c r="B56" s="61"/>
      <c r="C56" s="61"/>
      <c r="D56" s="61"/>
      <c r="E56" s="61"/>
      <c r="F56" s="61"/>
      <c r="G56" s="61"/>
      <c r="H56" s="61"/>
      <c r="I56" s="61"/>
    </row>
    <row r="57" spans="1:9" ht="15.5">
      <c r="A57" s="61"/>
      <c r="B57" s="61"/>
      <c r="C57" s="61"/>
      <c r="D57" s="61"/>
      <c r="E57" s="61"/>
      <c r="F57" s="61"/>
      <c r="G57" s="61"/>
      <c r="H57" s="61"/>
      <c r="I57" s="61"/>
    </row>
    <row r="58" spans="1:9" ht="15.5">
      <c r="A58" s="61"/>
      <c r="B58" s="61"/>
      <c r="C58" s="61"/>
      <c r="D58" s="61"/>
      <c r="E58" s="61"/>
      <c r="F58" s="61"/>
      <c r="G58" s="61"/>
      <c r="H58" s="61"/>
      <c r="I58" s="61"/>
    </row>
    <row r="59" spans="1:9" ht="15.5">
      <c r="A59" s="61"/>
      <c r="B59" s="61"/>
      <c r="C59" s="61"/>
      <c r="D59" s="61"/>
      <c r="E59" s="61"/>
      <c r="F59" s="61"/>
      <c r="G59" s="61"/>
      <c r="H59" s="61"/>
      <c r="I59" s="61"/>
    </row>
    <row r="60" spans="1:9" ht="15.5">
      <c r="A60" s="61"/>
      <c r="B60" s="61"/>
      <c r="C60" s="61"/>
      <c r="D60" s="61"/>
      <c r="E60" s="61"/>
      <c r="F60" s="61"/>
      <c r="G60" s="61"/>
      <c r="H60" s="61"/>
      <c r="I60" s="61"/>
    </row>
    <row r="61" spans="1:9" ht="15.5">
      <c r="A61" s="61"/>
      <c r="B61" s="61"/>
      <c r="C61" s="61"/>
      <c r="D61" s="61"/>
      <c r="E61" s="61"/>
      <c r="F61" s="61"/>
      <c r="G61" s="61"/>
      <c r="H61" s="61"/>
      <c r="I61" s="61"/>
    </row>
    <row r="62" spans="1:9" ht="15.5">
      <c r="A62" s="61"/>
      <c r="B62" s="61"/>
      <c r="C62" s="61"/>
      <c r="D62" s="61"/>
      <c r="E62" s="61"/>
      <c r="F62" s="61"/>
      <c r="G62" s="61"/>
      <c r="H62" s="61"/>
      <c r="I62" s="61"/>
    </row>
    <row r="63" spans="1:9" ht="15.5">
      <c r="A63" s="61"/>
      <c r="B63" s="61"/>
      <c r="C63" s="61"/>
      <c r="D63" s="61"/>
      <c r="E63" s="61"/>
      <c r="F63" s="61"/>
      <c r="G63" s="61"/>
      <c r="H63" s="61"/>
      <c r="I63" s="61"/>
    </row>
    <row r="64" spans="1:9" ht="15.5">
      <c r="A64" s="61"/>
      <c r="B64" s="61"/>
      <c r="C64" s="61"/>
      <c r="D64" s="61"/>
      <c r="E64" s="61"/>
      <c r="F64" s="61"/>
      <c r="G64" s="61"/>
      <c r="H64" s="61"/>
      <c r="I64" s="61"/>
    </row>
    <row r="65" spans="1:9" ht="15.5">
      <c r="A65" s="61"/>
      <c r="B65" s="61"/>
      <c r="C65" s="61"/>
      <c r="D65" s="61"/>
      <c r="E65" s="61"/>
      <c r="F65" s="61"/>
      <c r="G65" s="61"/>
      <c r="H65" s="61"/>
      <c r="I65" s="61"/>
    </row>
    <row r="66" spans="1:9" ht="15.5">
      <c r="A66" s="61"/>
      <c r="B66" s="61"/>
      <c r="C66" s="61"/>
      <c r="D66" s="61"/>
      <c r="E66" s="61"/>
      <c r="F66" s="61"/>
      <c r="G66" s="61"/>
      <c r="H66" s="61"/>
      <c r="I66" s="61"/>
    </row>
    <row r="67" spans="1:9" ht="15.5">
      <c r="A67" s="61"/>
      <c r="B67" s="61"/>
      <c r="C67" s="61"/>
      <c r="D67" s="61"/>
      <c r="E67" s="61"/>
      <c r="F67" s="61"/>
      <c r="G67" s="61"/>
      <c r="H67" s="61"/>
      <c r="I67" s="61"/>
    </row>
    <row r="68" spans="1:9" ht="15.5">
      <c r="A68" s="61"/>
      <c r="B68" s="61"/>
      <c r="C68" s="61"/>
      <c r="D68" s="61"/>
      <c r="E68" s="61"/>
      <c r="F68" s="61"/>
      <c r="G68" s="61"/>
      <c r="H68" s="61"/>
      <c r="I68" s="61"/>
    </row>
    <row r="69" spans="1:9" ht="15.5">
      <c r="A69" s="61"/>
      <c r="B69" s="61"/>
      <c r="C69" s="61"/>
      <c r="D69" s="61"/>
      <c r="E69" s="61"/>
      <c r="F69" s="61"/>
      <c r="G69" s="61"/>
      <c r="H69" s="61"/>
      <c r="I69" s="61"/>
    </row>
    <row r="70" spans="1:9" ht="15.5">
      <c r="A70" s="61"/>
      <c r="B70" s="61"/>
      <c r="C70" s="61"/>
      <c r="D70" s="61"/>
      <c r="E70" s="61"/>
      <c r="F70" s="61"/>
      <c r="G70" s="61"/>
      <c r="H70" s="61"/>
      <c r="I70" s="61"/>
    </row>
    <row r="71" spans="1:9" ht="15.5">
      <c r="A71" s="61"/>
      <c r="B71" s="61"/>
      <c r="C71" s="61"/>
      <c r="D71" s="61"/>
      <c r="E71" s="61"/>
      <c r="F71" s="61"/>
      <c r="G71" s="61"/>
      <c r="H71" s="61"/>
      <c r="I71" s="61"/>
    </row>
    <row r="72" spans="1:9" ht="15.5">
      <c r="A72" s="61"/>
      <c r="B72" s="61"/>
      <c r="C72" s="61"/>
      <c r="D72" s="61"/>
      <c r="E72" s="61"/>
      <c r="F72" s="61"/>
      <c r="G72" s="61"/>
      <c r="H72" s="61"/>
      <c r="I72" s="61"/>
    </row>
    <row r="73" spans="1:9" ht="15.5">
      <c r="A73" s="61"/>
      <c r="B73" s="61"/>
      <c r="C73" s="61"/>
      <c r="D73" s="61"/>
      <c r="E73" s="61"/>
      <c r="F73" s="61"/>
      <c r="G73" s="61"/>
      <c r="H73" s="61"/>
      <c r="I73" s="61"/>
    </row>
    <row r="74" spans="1:9" ht="15.5">
      <c r="A74" s="61"/>
      <c r="B74" s="61"/>
      <c r="C74" s="61"/>
      <c r="D74" s="61"/>
      <c r="E74" s="61"/>
      <c r="F74" s="61"/>
      <c r="G74" s="61"/>
      <c r="H74" s="61"/>
      <c r="I74" s="61"/>
    </row>
    <row r="75" spans="1:9" ht="15.5">
      <c r="A75" s="61"/>
      <c r="B75" s="61"/>
      <c r="C75" s="61"/>
      <c r="D75" s="61"/>
      <c r="E75" s="61"/>
      <c r="F75" s="61"/>
      <c r="G75" s="61"/>
      <c r="H75" s="61"/>
      <c r="I75" s="61"/>
    </row>
    <row r="76" spans="1:9" ht="15.5">
      <c r="A76" s="61"/>
      <c r="B76" s="61"/>
      <c r="C76" s="61"/>
      <c r="D76" s="61"/>
      <c r="E76" s="61"/>
      <c r="F76" s="61"/>
      <c r="G76" s="61"/>
      <c r="H76" s="61"/>
      <c r="I76" s="61"/>
    </row>
    <row r="77" spans="1:9" ht="15.5">
      <c r="A77" s="61"/>
      <c r="B77" s="61"/>
      <c r="C77" s="61"/>
      <c r="D77" s="61"/>
      <c r="E77" s="61"/>
      <c r="F77" s="61"/>
      <c r="G77" s="61"/>
      <c r="H77" s="61"/>
      <c r="I77" s="61"/>
    </row>
    <row r="78" spans="1:9" ht="15.5">
      <c r="A78" s="61"/>
      <c r="B78" s="61"/>
      <c r="C78" s="61"/>
      <c r="D78" s="61"/>
      <c r="E78" s="61"/>
      <c r="F78" s="61"/>
      <c r="G78" s="61"/>
      <c r="H78" s="61"/>
      <c r="I78" s="61"/>
    </row>
    <row r="79" spans="1:9" ht="15.5">
      <c r="A79" s="61"/>
      <c r="B79" s="61"/>
      <c r="C79" s="61"/>
      <c r="D79" s="61"/>
      <c r="E79" s="61"/>
      <c r="F79" s="61"/>
      <c r="G79" s="61"/>
      <c r="H79" s="61"/>
      <c r="I79" s="61"/>
    </row>
    <row r="80" spans="1:9" ht="15.5">
      <c r="A80" s="61"/>
      <c r="B80" s="61"/>
      <c r="C80" s="61"/>
      <c r="D80" s="61"/>
      <c r="E80" s="61"/>
      <c r="F80" s="61"/>
      <c r="G80" s="61"/>
      <c r="H80" s="61"/>
      <c r="I80" s="61"/>
    </row>
    <row r="81" spans="1:9" ht="15.5">
      <c r="A81" s="61"/>
      <c r="B81" s="61"/>
      <c r="C81" s="61"/>
      <c r="D81" s="61"/>
      <c r="E81" s="61"/>
      <c r="F81" s="61"/>
      <c r="G81" s="61"/>
      <c r="H81" s="61"/>
      <c r="I81" s="61"/>
    </row>
    <row r="82" spans="1:9" ht="15.5">
      <c r="A82" s="61"/>
      <c r="B82" s="61"/>
      <c r="C82" s="61"/>
      <c r="D82" s="61"/>
      <c r="E82" s="61"/>
      <c r="F82" s="61"/>
      <c r="G82" s="61"/>
      <c r="H82" s="61"/>
      <c r="I82" s="61"/>
    </row>
    <row r="83" spans="1:9" ht="15.5">
      <c r="A83" s="61"/>
      <c r="B83" s="61"/>
      <c r="C83" s="61"/>
      <c r="D83" s="61"/>
      <c r="E83" s="61"/>
      <c r="F83" s="61"/>
      <c r="G83" s="61"/>
      <c r="H83" s="61"/>
      <c r="I83" s="61"/>
    </row>
    <row r="84" spans="1:9" ht="15.5">
      <c r="A84" s="61"/>
      <c r="B84" s="61"/>
      <c r="C84" s="61"/>
      <c r="D84" s="61"/>
      <c r="E84" s="61"/>
      <c r="F84" s="61"/>
      <c r="G84" s="61"/>
      <c r="H84" s="61"/>
      <c r="I84" s="61"/>
    </row>
    <row r="85" spans="1:9" ht="15.5">
      <c r="A85" s="61"/>
      <c r="B85" s="61"/>
      <c r="C85" s="61"/>
      <c r="D85" s="61"/>
      <c r="E85" s="61"/>
      <c r="F85" s="61"/>
      <c r="G85" s="61"/>
      <c r="H85" s="61"/>
      <c r="I85" s="61"/>
    </row>
    <row r="86" spans="1:9" ht="15.5">
      <c r="A86" s="61"/>
      <c r="B86" s="61"/>
      <c r="C86" s="61"/>
      <c r="D86" s="61"/>
      <c r="E86" s="61"/>
      <c r="F86" s="61"/>
      <c r="G86" s="61"/>
      <c r="H86" s="61"/>
      <c r="I86" s="61"/>
    </row>
    <row r="87" spans="1:9" ht="15.5">
      <c r="A87" s="61"/>
      <c r="B87" s="61"/>
      <c r="C87" s="61"/>
      <c r="D87" s="61"/>
      <c r="E87" s="61"/>
      <c r="F87" s="61"/>
      <c r="G87" s="61"/>
      <c r="H87" s="61"/>
      <c r="I87" s="61"/>
    </row>
    <row r="88" spans="1:9" ht="15.5">
      <c r="A88" s="61"/>
      <c r="B88" s="61"/>
      <c r="C88" s="61"/>
      <c r="D88" s="61"/>
      <c r="E88" s="61"/>
      <c r="F88" s="61"/>
      <c r="G88" s="61"/>
      <c r="H88" s="61"/>
      <c r="I88" s="61"/>
    </row>
    <row r="89" spans="1:9" ht="15.5">
      <c r="A89" s="61"/>
      <c r="B89" s="61"/>
      <c r="C89" s="61"/>
      <c r="D89" s="61"/>
      <c r="E89" s="61"/>
      <c r="F89" s="61"/>
      <c r="G89" s="61"/>
      <c r="H89" s="61"/>
      <c r="I89" s="61"/>
    </row>
    <row r="90" spans="1:9" ht="15.5">
      <c r="A90" s="61"/>
      <c r="B90" s="61"/>
      <c r="C90" s="61"/>
      <c r="D90" s="61"/>
      <c r="E90" s="61"/>
      <c r="F90" s="61"/>
      <c r="G90" s="61"/>
      <c r="H90" s="61"/>
      <c r="I90" s="61"/>
    </row>
    <row r="91" spans="1:9" ht="15.5">
      <c r="A91" s="61"/>
      <c r="B91" s="61"/>
      <c r="C91" s="61"/>
      <c r="D91" s="61"/>
      <c r="E91" s="61"/>
      <c r="F91" s="61"/>
      <c r="G91" s="61"/>
      <c r="H91" s="61"/>
      <c r="I91" s="61"/>
    </row>
    <row r="92" spans="1:9" ht="15.5">
      <c r="A92" s="61"/>
      <c r="B92" s="61"/>
      <c r="C92" s="61"/>
      <c r="D92" s="61"/>
      <c r="E92" s="61"/>
      <c r="F92" s="61"/>
      <c r="G92" s="61"/>
      <c r="H92" s="61"/>
      <c r="I92" s="61"/>
    </row>
    <row r="93" spans="1:9" ht="15.5">
      <c r="A93" s="61"/>
      <c r="B93" s="61"/>
      <c r="C93" s="61"/>
      <c r="D93" s="61"/>
      <c r="E93" s="61"/>
      <c r="F93" s="61"/>
      <c r="G93" s="61"/>
      <c r="H93" s="61"/>
      <c r="I93" s="61"/>
    </row>
    <row r="94" spans="1:9" ht="15.5">
      <c r="A94" s="61"/>
      <c r="B94" s="61"/>
      <c r="C94" s="61"/>
      <c r="D94" s="61"/>
      <c r="E94" s="61"/>
      <c r="F94" s="61"/>
      <c r="G94" s="61"/>
      <c r="H94" s="61"/>
      <c r="I94" s="61"/>
    </row>
    <row r="95" spans="1:9" ht="15.5">
      <c r="A95" s="61"/>
      <c r="B95" s="61"/>
      <c r="C95" s="61"/>
      <c r="D95" s="61"/>
      <c r="E95" s="61"/>
      <c r="F95" s="61"/>
      <c r="G95" s="61"/>
      <c r="H95" s="61"/>
      <c r="I95" s="61"/>
    </row>
    <row r="96" spans="1:9" ht="15.5">
      <c r="A96" s="61"/>
      <c r="B96" s="61"/>
      <c r="C96" s="61"/>
      <c r="D96" s="61"/>
      <c r="E96" s="61"/>
      <c r="F96" s="61"/>
      <c r="G96" s="61"/>
      <c r="H96" s="61"/>
      <c r="I96" s="61"/>
    </row>
    <row r="97" spans="1:9" ht="15.5">
      <c r="A97" s="61"/>
      <c r="B97" s="61"/>
      <c r="C97" s="61"/>
      <c r="D97" s="61"/>
      <c r="E97" s="61"/>
      <c r="F97" s="61"/>
      <c r="G97" s="61"/>
      <c r="H97" s="61"/>
      <c r="I97" s="61"/>
    </row>
    <row r="98" spans="1:9" ht="15.5">
      <c r="A98" s="61"/>
      <c r="B98" s="61"/>
      <c r="C98" s="61"/>
      <c r="D98" s="61"/>
      <c r="E98" s="61"/>
      <c r="F98" s="61"/>
      <c r="G98" s="61"/>
      <c r="H98" s="61"/>
      <c r="I98" s="61"/>
    </row>
    <row r="99" spans="1:9" ht="15.5">
      <c r="A99" s="61"/>
      <c r="B99" s="61"/>
      <c r="C99" s="61"/>
      <c r="D99" s="61"/>
      <c r="E99" s="61"/>
      <c r="F99" s="61"/>
      <c r="G99" s="61"/>
      <c r="H99" s="61"/>
      <c r="I99" s="61"/>
    </row>
    <row r="100" spans="1:9" ht="15.5">
      <c r="A100" s="61"/>
      <c r="B100" s="61"/>
      <c r="C100" s="61"/>
      <c r="D100" s="61"/>
      <c r="E100" s="61"/>
      <c r="F100" s="61"/>
      <c r="G100" s="61"/>
      <c r="H100" s="61"/>
      <c r="I100" s="61"/>
    </row>
    <row r="101" spans="1:9" ht="15.5">
      <c r="A101" s="61"/>
      <c r="B101" s="61"/>
      <c r="C101" s="61"/>
      <c r="D101" s="61"/>
      <c r="E101" s="61"/>
      <c r="F101" s="61"/>
      <c r="G101" s="61"/>
      <c r="H101" s="61"/>
      <c r="I101" s="61"/>
    </row>
    <row r="102" spans="1:9" ht="15.5">
      <c r="A102" s="61"/>
      <c r="B102" s="61"/>
      <c r="C102" s="61"/>
      <c r="D102" s="61"/>
      <c r="E102" s="61"/>
      <c r="F102" s="61"/>
      <c r="G102" s="61"/>
      <c r="H102" s="61"/>
      <c r="I102" s="61"/>
    </row>
    <row r="103" spans="1:9" ht="15.5">
      <c r="A103" s="61"/>
      <c r="B103" s="61"/>
      <c r="C103" s="61"/>
      <c r="D103" s="61"/>
      <c r="E103" s="61"/>
      <c r="F103" s="61"/>
      <c r="G103" s="61"/>
      <c r="H103" s="61"/>
      <c r="I103" s="61"/>
    </row>
    <row r="104" spans="1:9" ht="15.5">
      <c r="A104" s="61"/>
      <c r="B104" s="61"/>
      <c r="C104" s="61"/>
      <c r="D104" s="61"/>
      <c r="E104" s="61"/>
      <c r="F104" s="61"/>
      <c r="G104" s="61"/>
      <c r="H104" s="61"/>
      <c r="I104" s="61"/>
    </row>
    <row r="105" spans="1:9" ht="15.5">
      <c r="A105" s="61"/>
      <c r="B105" s="61"/>
      <c r="C105" s="61"/>
      <c r="D105" s="61"/>
      <c r="E105" s="61"/>
      <c r="F105" s="61"/>
      <c r="G105" s="61"/>
      <c r="H105" s="61"/>
      <c r="I105" s="61"/>
    </row>
    <row r="106" spans="1:9" ht="15.5">
      <c r="A106" s="61"/>
      <c r="B106" s="61"/>
      <c r="C106" s="61"/>
      <c r="D106" s="61"/>
      <c r="E106" s="61"/>
      <c r="F106" s="61"/>
      <c r="G106" s="61"/>
      <c r="H106" s="61"/>
      <c r="I106" s="61"/>
    </row>
    <row r="107" spans="1:9" ht="15.5">
      <c r="A107" s="61"/>
      <c r="B107" s="61"/>
      <c r="C107" s="61"/>
      <c r="D107" s="61"/>
      <c r="E107" s="61"/>
      <c r="F107" s="61"/>
      <c r="G107" s="61"/>
      <c r="H107" s="61"/>
      <c r="I107" s="61"/>
    </row>
    <row r="108" spans="1:9" ht="15.5">
      <c r="A108" s="61"/>
      <c r="B108" s="61"/>
      <c r="C108" s="61"/>
      <c r="D108" s="61"/>
      <c r="E108" s="61"/>
      <c r="F108" s="61"/>
      <c r="G108" s="61"/>
      <c r="H108" s="61"/>
      <c r="I108" s="61"/>
    </row>
    <row r="109" spans="1:9" ht="15.5">
      <c r="A109" s="61"/>
      <c r="B109" s="61"/>
      <c r="C109" s="61"/>
      <c r="D109" s="61"/>
      <c r="E109" s="61"/>
      <c r="F109" s="61"/>
      <c r="G109" s="61"/>
      <c r="H109" s="61"/>
      <c r="I109" s="61"/>
    </row>
    <row r="110" spans="1:9" ht="15.5">
      <c r="A110" s="61"/>
      <c r="B110" s="61"/>
      <c r="C110" s="61"/>
      <c r="D110" s="61"/>
      <c r="E110" s="61"/>
      <c r="F110" s="61"/>
      <c r="G110" s="61"/>
      <c r="H110" s="61"/>
      <c r="I110" s="61"/>
    </row>
    <row r="111" spans="1:9" ht="15.5">
      <c r="A111" s="61"/>
      <c r="B111" s="61"/>
      <c r="C111" s="61"/>
      <c r="D111" s="61"/>
      <c r="E111" s="61"/>
      <c r="F111" s="61"/>
      <c r="G111" s="61"/>
      <c r="H111" s="61"/>
      <c r="I111" s="61"/>
    </row>
    <row r="112" spans="1:9" ht="15.5">
      <c r="A112" s="61"/>
      <c r="B112" s="61"/>
      <c r="C112" s="61"/>
      <c r="D112" s="61"/>
      <c r="E112" s="61"/>
      <c r="F112" s="61"/>
      <c r="G112" s="61"/>
      <c r="H112" s="61"/>
      <c r="I112" s="61"/>
    </row>
    <row r="113" spans="1:9" ht="15.5">
      <c r="A113" s="61"/>
      <c r="B113" s="61"/>
      <c r="C113" s="61"/>
      <c r="D113" s="61"/>
      <c r="E113" s="61"/>
      <c r="F113" s="61"/>
      <c r="G113" s="61"/>
      <c r="H113" s="61"/>
      <c r="I113" s="61"/>
    </row>
    <row r="114" spans="1:9" ht="15.5">
      <c r="A114" s="61"/>
      <c r="B114" s="61"/>
      <c r="C114" s="61"/>
      <c r="D114" s="61"/>
      <c r="E114" s="61"/>
      <c r="F114" s="61"/>
      <c r="G114" s="61"/>
      <c r="H114" s="61"/>
      <c r="I114" s="61"/>
    </row>
    <row r="115" spans="1:9" ht="15.5">
      <c r="A115" s="61"/>
      <c r="B115" s="61"/>
      <c r="C115" s="61"/>
      <c r="D115" s="61"/>
      <c r="E115" s="61"/>
      <c r="F115" s="61"/>
      <c r="G115" s="61"/>
      <c r="H115" s="61"/>
      <c r="I115" s="61"/>
    </row>
    <row r="116" spans="1:9" ht="15.5">
      <c r="A116" s="61"/>
      <c r="B116" s="61"/>
      <c r="C116" s="61"/>
      <c r="D116" s="61"/>
      <c r="E116" s="61"/>
      <c r="F116" s="61"/>
      <c r="G116" s="61"/>
      <c r="H116" s="61"/>
      <c r="I116" s="61"/>
    </row>
    <row r="117" spans="1:9" ht="15.5">
      <c r="A117" s="61"/>
      <c r="B117" s="61"/>
      <c r="C117" s="61"/>
      <c r="D117" s="61"/>
      <c r="E117" s="61"/>
      <c r="F117" s="61"/>
      <c r="G117" s="61"/>
      <c r="H117" s="61"/>
      <c r="I117" s="61"/>
    </row>
    <row r="118" spans="1:9" ht="15.5">
      <c r="A118" s="61"/>
      <c r="B118" s="61"/>
      <c r="C118" s="61"/>
      <c r="D118" s="61"/>
      <c r="E118" s="61"/>
      <c r="F118" s="61"/>
      <c r="G118" s="61"/>
      <c r="H118" s="61"/>
      <c r="I118" s="61"/>
    </row>
    <row r="119" spans="1:9" ht="15.5">
      <c r="A119" s="61"/>
      <c r="B119" s="61"/>
      <c r="C119" s="61"/>
      <c r="D119" s="61"/>
      <c r="E119" s="61"/>
      <c r="F119" s="61"/>
      <c r="G119" s="61"/>
      <c r="H119" s="61"/>
      <c r="I119" s="61"/>
    </row>
    <row r="120" spans="1:9" ht="15.5">
      <c r="A120" s="61"/>
      <c r="B120" s="61"/>
      <c r="C120" s="61"/>
      <c r="D120" s="61"/>
      <c r="E120" s="61"/>
      <c r="F120" s="61"/>
      <c r="G120" s="61"/>
      <c r="H120" s="61"/>
      <c r="I120" s="61"/>
    </row>
    <row r="121" spans="1:9" ht="15.5">
      <c r="A121" s="61"/>
      <c r="B121" s="61"/>
      <c r="C121" s="61"/>
      <c r="D121" s="61"/>
      <c r="E121" s="61"/>
      <c r="F121" s="61"/>
      <c r="G121" s="61"/>
      <c r="H121" s="61"/>
      <c r="I121" s="61"/>
    </row>
    <row r="122" spans="1:9" ht="15.5">
      <c r="A122" s="61"/>
      <c r="B122" s="61"/>
      <c r="C122" s="61"/>
      <c r="D122" s="61"/>
      <c r="E122" s="61"/>
      <c r="F122" s="61"/>
      <c r="G122" s="61"/>
      <c r="H122" s="61"/>
      <c r="I122" s="61"/>
    </row>
    <row r="123" spans="1:9" ht="15.5">
      <c r="A123" s="61"/>
      <c r="B123" s="61"/>
      <c r="C123" s="61"/>
      <c r="D123" s="61"/>
      <c r="E123" s="61"/>
      <c r="F123" s="61"/>
      <c r="G123" s="61"/>
      <c r="H123" s="61"/>
      <c r="I123" s="61"/>
    </row>
    <row r="124" spans="1:9" ht="15.5">
      <c r="A124" s="61"/>
      <c r="B124" s="61"/>
      <c r="C124" s="61"/>
      <c r="D124" s="61"/>
      <c r="E124" s="61"/>
      <c r="F124" s="61"/>
      <c r="G124" s="61"/>
      <c r="H124" s="61"/>
      <c r="I124" s="61"/>
    </row>
    <row r="125" spans="1:9" ht="15.5">
      <c r="A125" s="61"/>
      <c r="B125" s="61"/>
      <c r="C125" s="61"/>
      <c r="D125" s="61"/>
      <c r="E125" s="61"/>
      <c r="F125" s="61"/>
      <c r="G125" s="61"/>
      <c r="H125" s="61"/>
      <c r="I125" s="61"/>
    </row>
    <row r="126" spans="1:9" ht="15.5">
      <c r="A126" s="61"/>
      <c r="B126" s="61"/>
      <c r="C126" s="61"/>
      <c r="D126" s="61"/>
      <c r="E126" s="61"/>
      <c r="F126" s="61"/>
      <c r="G126" s="61"/>
      <c r="H126" s="61"/>
      <c r="I126" s="61"/>
    </row>
    <row r="127" spans="1:9" ht="15.5">
      <c r="A127" s="61"/>
      <c r="B127" s="61"/>
      <c r="C127" s="61"/>
      <c r="D127" s="61"/>
      <c r="E127" s="61"/>
      <c r="F127" s="61"/>
      <c r="G127" s="61"/>
      <c r="H127" s="61"/>
      <c r="I127" s="61"/>
    </row>
    <row r="128" spans="1:9" ht="15.5">
      <c r="A128" s="61"/>
      <c r="B128" s="61"/>
      <c r="C128" s="61"/>
      <c r="D128" s="61"/>
      <c r="E128" s="61"/>
      <c r="F128" s="61"/>
      <c r="G128" s="61"/>
      <c r="H128" s="61"/>
      <c r="I128" s="61"/>
    </row>
    <row r="129" spans="1:9" ht="15.5">
      <c r="A129" s="61"/>
      <c r="B129" s="61"/>
      <c r="C129" s="61"/>
      <c r="D129" s="61"/>
      <c r="E129" s="61"/>
      <c r="F129" s="61"/>
      <c r="G129" s="61"/>
      <c r="H129" s="61"/>
      <c r="I129" s="61"/>
    </row>
    <row r="130" spans="1:9" ht="15.5">
      <c r="A130" s="61"/>
      <c r="B130" s="61"/>
      <c r="C130" s="61"/>
      <c r="D130" s="61"/>
      <c r="E130" s="61"/>
      <c r="F130" s="61"/>
      <c r="G130" s="61"/>
      <c r="H130" s="61"/>
      <c r="I130" s="61"/>
    </row>
    <row r="131" spans="1:9" ht="15.5">
      <c r="A131" s="61"/>
      <c r="B131" s="61"/>
      <c r="C131" s="61"/>
      <c r="D131" s="61"/>
      <c r="E131" s="61"/>
      <c r="F131" s="61"/>
      <c r="G131" s="61"/>
      <c r="H131" s="61"/>
      <c r="I131" s="61"/>
    </row>
    <row r="132" spans="1:9" ht="15.5">
      <c r="A132" s="61"/>
      <c r="B132" s="61"/>
      <c r="C132" s="61"/>
      <c r="D132" s="61"/>
      <c r="E132" s="61"/>
      <c r="F132" s="61"/>
      <c r="G132" s="61"/>
      <c r="H132" s="61"/>
      <c r="I132" s="61"/>
    </row>
    <row r="133" spans="1:9" ht="15.5">
      <c r="A133" s="61"/>
      <c r="B133" s="61"/>
      <c r="C133" s="61"/>
      <c r="D133" s="61"/>
      <c r="E133" s="61"/>
      <c r="F133" s="61"/>
      <c r="G133" s="61"/>
      <c r="H133" s="61"/>
      <c r="I133" s="61"/>
    </row>
    <row r="134" spans="1:9" ht="15.5">
      <c r="A134" s="61"/>
      <c r="B134" s="61"/>
      <c r="C134" s="61"/>
      <c r="D134" s="61"/>
      <c r="E134" s="61"/>
      <c r="F134" s="61"/>
      <c r="G134" s="61"/>
      <c r="H134" s="61"/>
      <c r="I134" s="61"/>
    </row>
    <row r="135" spans="1:9" ht="15.5">
      <c r="A135" s="61"/>
      <c r="B135" s="61"/>
      <c r="C135" s="61"/>
      <c r="D135" s="61"/>
      <c r="E135" s="61"/>
      <c r="F135" s="61"/>
      <c r="G135" s="61"/>
      <c r="H135" s="61"/>
      <c r="I135" s="61"/>
    </row>
    <row r="136" spans="1:9" ht="15.5">
      <c r="A136" s="61"/>
      <c r="B136" s="61"/>
      <c r="C136" s="61"/>
      <c r="D136" s="61"/>
      <c r="E136" s="61"/>
      <c r="F136" s="61"/>
      <c r="G136" s="61"/>
      <c r="H136" s="61"/>
      <c r="I136" s="61"/>
    </row>
    <row r="137" spans="1:9" ht="15.5">
      <c r="A137" s="61"/>
      <c r="B137" s="61"/>
      <c r="C137" s="61"/>
      <c r="D137" s="61"/>
      <c r="E137" s="61"/>
      <c r="F137" s="61"/>
      <c r="G137" s="61"/>
      <c r="H137" s="61"/>
      <c r="I137" s="61"/>
    </row>
    <row r="138" spans="1:9" ht="15.5">
      <c r="A138" s="61"/>
      <c r="B138" s="61"/>
      <c r="C138" s="61"/>
      <c r="D138" s="61"/>
      <c r="E138" s="61"/>
      <c r="F138" s="61"/>
      <c r="G138" s="61"/>
      <c r="H138" s="61"/>
      <c r="I138" s="61"/>
    </row>
    <row r="139" spans="1:9" ht="15.5">
      <c r="A139" s="61"/>
      <c r="B139" s="61"/>
      <c r="C139" s="61"/>
      <c r="D139" s="61"/>
      <c r="E139" s="61"/>
      <c r="F139" s="61"/>
      <c r="G139" s="61"/>
      <c r="H139" s="61"/>
      <c r="I139" s="61"/>
    </row>
    <row r="140" spans="1:9" ht="15.5">
      <c r="A140" s="61"/>
      <c r="B140" s="61"/>
      <c r="C140" s="61"/>
      <c r="D140" s="61"/>
      <c r="E140" s="61"/>
      <c r="F140" s="61"/>
      <c r="G140" s="61"/>
      <c r="H140" s="61"/>
      <c r="I140" s="61"/>
    </row>
    <row r="141" spans="1:9" ht="15.5">
      <c r="A141" s="61"/>
      <c r="B141" s="61"/>
      <c r="C141" s="61"/>
      <c r="D141" s="61"/>
      <c r="E141" s="61"/>
      <c r="F141" s="61"/>
      <c r="G141" s="61"/>
      <c r="H141" s="61"/>
      <c r="I141" s="61"/>
    </row>
    <row r="142" spans="1:9" ht="15.5">
      <c r="A142" s="61"/>
      <c r="B142" s="61"/>
      <c r="C142" s="61"/>
      <c r="D142" s="61"/>
      <c r="E142" s="61"/>
      <c r="F142" s="61"/>
      <c r="G142" s="61"/>
      <c r="H142" s="61"/>
      <c r="I142" s="61"/>
    </row>
    <row r="143" spans="1:9" ht="15.5">
      <c r="A143" s="61"/>
      <c r="B143" s="61"/>
      <c r="C143" s="61"/>
      <c r="D143" s="61"/>
      <c r="E143" s="61"/>
      <c r="F143" s="61"/>
      <c r="G143" s="61"/>
      <c r="H143" s="61"/>
      <c r="I143" s="61"/>
    </row>
    <row r="144" spans="1:9" ht="15.5">
      <c r="A144" s="61"/>
      <c r="B144" s="61"/>
      <c r="C144" s="61"/>
      <c r="D144" s="61"/>
      <c r="E144" s="61"/>
      <c r="F144" s="61"/>
      <c r="G144" s="61"/>
      <c r="H144" s="61"/>
      <c r="I144" s="61"/>
    </row>
    <row r="145" spans="1:9" ht="15.5">
      <c r="A145" s="61"/>
      <c r="B145" s="61"/>
      <c r="C145" s="61"/>
      <c r="D145" s="61"/>
      <c r="E145" s="61"/>
      <c r="F145" s="61"/>
      <c r="G145" s="61"/>
      <c r="H145" s="61"/>
      <c r="I145" s="61"/>
    </row>
    <row r="146" spans="1:9" ht="15.5">
      <c r="A146" s="61"/>
      <c r="B146" s="61"/>
      <c r="C146" s="61"/>
      <c r="D146" s="61"/>
      <c r="E146" s="61"/>
      <c r="F146" s="61"/>
      <c r="G146" s="61"/>
      <c r="H146" s="61"/>
      <c r="I146" s="61"/>
    </row>
    <row r="147" spans="1:9" ht="15.5">
      <c r="A147" s="61"/>
      <c r="B147" s="61"/>
      <c r="C147" s="61"/>
      <c r="D147" s="61"/>
      <c r="E147" s="61"/>
      <c r="F147" s="61"/>
      <c r="G147" s="61"/>
      <c r="H147" s="61"/>
      <c r="I147" s="61"/>
    </row>
    <row r="148" spans="1:9" ht="15.5">
      <c r="A148" s="61"/>
      <c r="B148" s="61"/>
      <c r="C148" s="61"/>
      <c r="D148" s="61"/>
      <c r="E148" s="61"/>
      <c r="F148" s="61"/>
      <c r="G148" s="61"/>
      <c r="H148" s="61"/>
      <c r="I148" s="61"/>
    </row>
    <row r="149" spans="1:9" ht="15.5">
      <c r="A149" s="61"/>
      <c r="B149" s="61"/>
      <c r="C149" s="61"/>
      <c r="D149" s="61"/>
      <c r="E149" s="61"/>
      <c r="F149" s="61"/>
      <c r="G149" s="61"/>
      <c r="H149" s="61"/>
      <c r="I149" s="61"/>
    </row>
    <row r="150" spans="1:9" ht="15.5">
      <c r="A150" s="61"/>
      <c r="B150" s="61"/>
      <c r="C150" s="61"/>
      <c r="D150" s="61"/>
      <c r="E150" s="61"/>
      <c r="F150" s="61"/>
      <c r="G150" s="61"/>
      <c r="H150" s="61"/>
      <c r="I150" s="61"/>
    </row>
    <row r="151" spans="1:9" ht="15.5">
      <c r="A151" s="61"/>
      <c r="B151" s="61"/>
      <c r="C151" s="61"/>
      <c r="D151" s="61"/>
      <c r="E151" s="61"/>
      <c r="F151" s="61"/>
      <c r="G151" s="61"/>
      <c r="H151" s="61"/>
      <c r="I151" s="61"/>
    </row>
    <row r="152" spans="1:9" ht="15.5">
      <c r="A152" s="61"/>
      <c r="B152" s="61"/>
      <c r="C152" s="61"/>
      <c r="D152" s="61"/>
      <c r="E152" s="61"/>
      <c r="F152" s="61"/>
      <c r="G152" s="61"/>
      <c r="H152" s="61"/>
      <c r="I152" s="61"/>
    </row>
    <row r="153" spans="1:9" ht="15.5">
      <c r="A153" s="61"/>
      <c r="B153" s="61"/>
      <c r="C153" s="61"/>
      <c r="D153" s="61"/>
      <c r="E153" s="61"/>
      <c r="F153" s="61"/>
      <c r="G153" s="61"/>
      <c r="H153" s="61"/>
      <c r="I153" s="61"/>
    </row>
    <row r="154" spans="1:9" ht="15.5">
      <c r="A154" s="61"/>
      <c r="B154" s="61"/>
      <c r="C154" s="61"/>
      <c r="D154" s="61"/>
      <c r="E154" s="61"/>
      <c r="F154" s="61"/>
      <c r="G154" s="61"/>
      <c r="H154" s="61"/>
      <c r="I154" s="61"/>
    </row>
    <row r="155" spans="1:9" ht="15.5">
      <c r="A155" s="61"/>
      <c r="B155" s="61"/>
      <c r="C155" s="61"/>
      <c r="D155" s="61"/>
      <c r="E155" s="61"/>
      <c r="F155" s="61"/>
      <c r="G155" s="61"/>
      <c r="H155" s="61"/>
      <c r="I155" s="61"/>
    </row>
    <row r="156" spans="1:9" ht="15.5">
      <c r="A156" s="61"/>
      <c r="B156" s="61"/>
      <c r="C156" s="61"/>
      <c r="D156" s="61"/>
      <c r="E156" s="61"/>
      <c r="F156" s="61"/>
      <c r="G156" s="61"/>
      <c r="H156" s="61"/>
      <c r="I156" s="61"/>
    </row>
    <row r="157" spans="1:9" ht="15.5">
      <c r="A157" s="61"/>
      <c r="B157" s="61"/>
      <c r="C157" s="61"/>
      <c r="D157" s="61"/>
      <c r="E157" s="61"/>
      <c r="F157" s="61"/>
      <c r="G157" s="61"/>
      <c r="H157" s="61"/>
      <c r="I157" s="61"/>
    </row>
    <row r="158" spans="1:9" ht="15.5">
      <c r="A158" s="61"/>
      <c r="B158" s="61"/>
      <c r="C158" s="61"/>
      <c r="D158" s="61"/>
      <c r="E158" s="61"/>
      <c r="F158" s="61"/>
      <c r="G158" s="61"/>
      <c r="H158" s="61"/>
      <c r="I158" s="61"/>
    </row>
    <row r="159" spans="1:9" ht="15.5">
      <c r="A159" s="61"/>
      <c r="B159" s="61"/>
      <c r="C159" s="61"/>
      <c r="D159" s="61"/>
      <c r="E159" s="61"/>
      <c r="F159" s="61"/>
      <c r="G159" s="61"/>
      <c r="H159" s="61"/>
      <c r="I159" s="61"/>
    </row>
    <row r="160" spans="1:9" ht="15.5">
      <c r="A160" s="61"/>
      <c r="B160" s="61"/>
      <c r="C160" s="61"/>
      <c r="D160" s="61"/>
      <c r="E160" s="61"/>
      <c r="F160" s="61"/>
      <c r="G160" s="61"/>
      <c r="H160" s="61"/>
      <c r="I160" s="61"/>
    </row>
    <row r="161" spans="1:9" ht="15.5">
      <c r="A161" s="61"/>
      <c r="B161" s="61"/>
      <c r="C161" s="61"/>
      <c r="D161" s="61"/>
      <c r="E161" s="61"/>
      <c r="F161" s="61"/>
      <c r="G161" s="61"/>
      <c r="H161" s="61"/>
      <c r="I161" s="61"/>
    </row>
    <row r="162" spans="1:9" ht="15.5">
      <c r="A162" s="61"/>
      <c r="B162" s="61"/>
      <c r="C162" s="61"/>
      <c r="D162" s="61"/>
      <c r="E162" s="61"/>
      <c r="F162" s="61"/>
      <c r="G162" s="61"/>
      <c r="H162" s="61"/>
      <c r="I162" s="61"/>
    </row>
    <row r="163" spans="1:9" ht="15.5">
      <c r="A163" s="61"/>
      <c r="B163" s="61"/>
      <c r="C163" s="61"/>
      <c r="D163" s="61"/>
      <c r="E163" s="61"/>
      <c r="F163" s="61"/>
      <c r="G163" s="61"/>
      <c r="H163" s="61"/>
      <c r="I163" s="61"/>
    </row>
    <row r="164" spans="1:9" ht="15.5">
      <c r="A164" s="61"/>
      <c r="B164" s="61"/>
      <c r="C164" s="61"/>
      <c r="D164" s="61"/>
      <c r="E164" s="61"/>
      <c r="F164" s="61"/>
      <c r="G164" s="61"/>
      <c r="H164" s="61"/>
      <c r="I164" s="61"/>
    </row>
    <row r="165" spans="1:9" ht="15.5">
      <c r="A165" s="61"/>
      <c r="B165" s="61"/>
      <c r="C165" s="61"/>
      <c r="D165" s="61"/>
      <c r="E165" s="61"/>
      <c r="F165" s="61"/>
      <c r="G165" s="61"/>
      <c r="H165" s="61"/>
      <c r="I165" s="61"/>
    </row>
    <row r="166" spans="1:9" ht="15.5">
      <c r="A166" s="61"/>
      <c r="B166" s="61"/>
      <c r="C166" s="61"/>
      <c r="D166" s="61"/>
      <c r="E166" s="61"/>
      <c r="F166" s="61"/>
      <c r="G166" s="61"/>
      <c r="H166" s="61"/>
      <c r="I166" s="61"/>
    </row>
    <row r="167" spans="1:9" ht="15.5">
      <c r="A167" s="61"/>
      <c r="B167" s="61"/>
      <c r="C167" s="61"/>
      <c r="D167" s="61"/>
      <c r="E167" s="61"/>
      <c r="F167" s="61"/>
      <c r="G167" s="61"/>
      <c r="H167" s="61"/>
      <c r="I167" s="61"/>
    </row>
    <row r="168" spans="1:9" ht="15.5">
      <c r="A168" s="61"/>
      <c r="B168" s="61"/>
      <c r="C168" s="61"/>
      <c r="D168" s="61"/>
      <c r="E168" s="61"/>
      <c r="F168" s="61"/>
      <c r="G168" s="61"/>
      <c r="H168" s="61"/>
      <c r="I168" s="61"/>
    </row>
    <row r="169" spans="1:9" ht="15.5">
      <c r="A169" s="61"/>
      <c r="B169" s="61"/>
      <c r="C169" s="61"/>
      <c r="D169" s="61"/>
      <c r="E169" s="61"/>
      <c r="F169" s="61"/>
      <c r="G169" s="61"/>
      <c r="H169" s="61"/>
      <c r="I169" s="61"/>
    </row>
    <row r="170" spans="1:9" ht="15.5">
      <c r="A170" s="61"/>
      <c r="B170" s="61"/>
      <c r="C170" s="61"/>
      <c r="D170" s="61"/>
      <c r="E170" s="61"/>
      <c r="F170" s="61"/>
      <c r="G170" s="61"/>
      <c r="H170" s="61"/>
      <c r="I170" s="61"/>
    </row>
    <row r="171" spans="1:9" ht="15.5">
      <c r="A171" s="61"/>
      <c r="B171" s="61"/>
      <c r="C171" s="61"/>
      <c r="D171" s="61"/>
      <c r="E171" s="61"/>
      <c r="F171" s="61"/>
      <c r="G171" s="61"/>
      <c r="H171" s="61"/>
      <c r="I171" s="61"/>
    </row>
    <row r="172" spans="1:9" ht="15.5">
      <c r="A172" s="61"/>
      <c r="B172" s="61"/>
      <c r="C172" s="61"/>
      <c r="D172" s="61"/>
      <c r="E172" s="61"/>
      <c r="F172" s="61"/>
      <c r="G172" s="61"/>
      <c r="H172" s="61"/>
      <c r="I172" s="61"/>
    </row>
    <row r="173" spans="1:9" ht="15.5">
      <c r="A173" s="61"/>
      <c r="B173" s="61"/>
      <c r="C173" s="61"/>
      <c r="D173" s="61"/>
      <c r="E173" s="61"/>
      <c r="F173" s="61"/>
      <c r="G173" s="61"/>
      <c r="H173" s="61"/>
      <c r="I173" s="61"/>
    </row>
    <row r="174" spans="1:9" ht="15.5">
      <c r="A174" s="61"/>
      <c r="B174" s="61"/>
      <c r="C174" s="61"/>
      <c r="D174" s="61"/>
      <c r="E174" s="61"/>
      <c r="F174" s="61"/>
      <c r="G174" s="61"/>
      <c r="H174" s="61"/>
      <c r="I174" s="61"/>
    </row>
    <row r="175" spans="1:9" ht="15.5">
      <c r="A175" s="61"/>
      <c r="B175" s="61"/>
      <c r="C175" s="61"/>
      <c r="D175" s="61"/>
      <c r="E175" s="61"/>
      <c r="F175" s="61"/>
      <c r="G175" s="61"/>
      <c r="H175" s="61"/>
      <c r="I175" s="61"/>
    </row>
    <row r="176" spans="1:9" ht="15.5">
      <c r="A176" s="61"/>
      <c r="B176" s="61"/>
      <c r="C176" s="61"/>
      <c r="D176" s="61"/>
      <c r="E176" s="61"/>
      <c r="F176" s="61"/>
      <c r="G176" s="61"/>
      <c r="H176" s="61"/>
      <c r="I176" s="61"/>
    </row>
    <row r="177" spans="1:9" ht="15.5">
      <c r="A177" s="61"/>
      <c r="B177" s="61"/>
      <c r="C177" s="61"/>
      <c r="D177" s="61"/>
      <c r="E177" s="61"/>
      <c r="F177" s="61"/>
      <c r="G177" s="61"/>
      <c r="H177" s="61"/>
      <c r="I177" s="61"/>
    </row>
    <row r="178" spans="1:9" ht="15.5">
      <c r="A178" s="61"/>
      <c r="B178" s="61"/>
      <c r="C178" s="61"/>
      <c r="D178" s="61"/>
      <c r="E178" s="61"/>
      <c r="F178" s="61"/>
      <c r="G178" s="61"/>
      <c r="H178" s="61"/>
      <c r="I178" s="61"/>
    </row>
    <row r="179" spans="1:9" ht="15.5">
      <c r="A179" s="61"/>
      <c r="B179" s="61"/>
      <c r="C179" s="61"/>
      <c r="D179" s="61"/>
      <c r="E179" s="61"/>
      <c r="F179" s="61"/>
      <c r="G179" s="61"/>
      <c r="H179" s="61"/>
      <c r="I179" s="61"/>
    </row>
    <row r="180" spans="1:9" ht="15.5">
      <c r="A180" s="61"/>
      <c r="B180" s="61"/>
      <c r="C180" s="61"/>
      <c r="D180" s="61"/>
      <c r="E180" s="61"/>
      <c r="F180" s="61"/>
      <c r="G180" s="61"/>
      <c r="H180" s="61"/>
      <c r="I180" s="61"/>
    </row>
    <row r="181" spans="1:9" ht="15.5">
      <c r="A181" s="61"/>
      <c r="B181" s="61"/>
      <c r="C181" s="61"/>
      <c r="D181" s="61"/>
      <c r="E181" s="61"/>
      <c r="F181" s="61"/>
      <c r="G181" s="61"/>
      <c r="H181" s="61"/>
      <c r="I181" s="61"/>
    </row>
    <row r="182" spans="1:9" ht="15.5">
      <c r="A182" s="61"/>
      <c r="B182" s="61"/>
      <c r="C182" s="61"/>
      <c r="D182" s="61"/>
      <c r="E182" s="61"/>
      <c r="F182" s="61"/>
      <c r="G182" s="61"/>
      <c r="H182" s="61"/>
      <c r="I182" s="61"/>
    </row>
    <row r="183" spans="1:9" ht="15.5">
      <c r="A183" s="61"/>
      <c r="B183" s="61"/>
      <c r="C183" s="61"/>
      <c r="D183" s="61"/>
      <c r="E183" s="61"/>
      <c r="F183" s="61"/>
      <c r="G183" s="61"/>
      <c r="H183" s="61"/>
      <c r="I183" s="61"/>
    </row>
    <row r="184" spans="1:9" ht="15.5">
      <c r="A184" s="61"/>
      <c r="B184" s="61"/>
      <c r="C184" s="61"/>
      <c r="D184" s="61"/>
      <c r="E184" s="61"/>
      <c r="F184" s="61"/>
      <c r="G184" s="61"/>
      <c r="H184" s="61"/>
      <c r="I184" s="61"/>
    </row>
    <row r="185" spans="1:9" ht="15.5">
      <c r="A185" s="61"/>
      <c r="B185" s="61"/>
      <c r="C185" s="61"/>
      <c r="D185" s="61"/>
      <c r="E185" s="61"/>
      <c r="F185" s="61"/>
      <c r="G185" s="61"/>
      <c r="H185" s="61"/>
      <c r="I185" s="61"/>
    </row>
    <row r="186" spans="1:9" ht="15.5">
      <c r="A186" s="61"/>
      <c r="B186" s="61"/>
      <c r="C186" s="61"/>
      <c r="D186" s="61"/>
      <c r="E186" s="61"/>
      <c r="F186" s="61"/>
      <c r="G186" s="61"/>
      <c r="H186" s="61"/>
      <c r="I186" s="61"/>
    </row>
    <row r="187" spans="1:9" ht="15.5">
      <c r="A187" s="61"/>
      <c r="B187" s="61"/>
      <c r="C187" s="61"/>
      <c r="D187" s="61"/>
      <c r="E187" s="61"/>
      <c r="F187" s="61"/>
      <c r="G187" s="61"/>
      <c r="H187" s="61"/>
      <c r="I187" s="61"/>
    </row>
    <row r="188" spans="1:9" ht="15.5">
      <c r="A188" s="61"/>
      <c r="B188" s="61"/>
      <c r="C188" s="61"/>
      <c r="D188" s="61"/>
      <c r="E188" s="61"/>
      <c r="F188" s="61"/>
      <c r="G188" s="61"/>
      <c r="H188" s="61"/>
      <c r="I188" s="61"/>
    </row>
    <row r="189" spans="1:9" ht="15.5">
      <c r="A189" s="61"/>
      <c r="B189" s="61"/>
      <c r="C189" s="61"/>
      <c r="D189" s="61"/>
      <c r="E189" s="61"/>
      <c r="F189" s="61"/>
      <c r="G189" s="61"/>
      <c r="H189" s="61"/>
      <c r="I189" s="61"/>
    </row>
    <row r="190" spans="1:9" ht="15.5">
      <c r="A190" s="61"/>
      <c r="B190" s="61"/>
      <c r="C190" s="61"/>
      <c r="D190" s="61"/>
      <c r="E190" s="61"/>
      <c r="F190" s="61"/>
      <c r="G190" s="61"/>
      <c r="H190" s="61"/>
      <c r="I190" s="61"/>
    </row>
    <row r="191" spans="1:9" ht="15.5">
      <c r="A191" s="61"/>
      <c r="B191" s="61"/>
      <c r="C191" s="61"/>
      <c r="D191" s="61"/>
      <c r="E191" s="61"/>
      <c r="F191" s="61"/>
      <c r="G191" s="61"/>
      <c r="H191" s="61"/>
      <c r="I191" s="61"/>
    </row>
    <row r="192" spans="1:9" ht="15.5">
      <c r="A192" s="61"/>
      <c r="B192" s="61"/>
      <c r="C192" s="61"/>
      <c r="D192" s="61"/>
      <c r="E192" s="61"/>
      <c r="F192" s="61"/>
      <c r="G192" s="61"/>
      <c r="H192" s="61"/>
      <c r="I192" s="61"/>
    </row>
    <row r="193" spans="1:9" ht="15.5">
      <c r="A193" s="61"/>
      <c r="B193" s="61"/>
      <c r="C193" s="61"/>
      <c r="D193" s="61"/>
      <c r="E193" s="61"/>
      <c r="F193" s="61"/>
      <c r="G193" s="61"/>
      <c r="H193" s="61"/>
      <c r="I193" s="61"/>
    </row>
    <row r="194" spans="1:9" ht="15.5">
      <c r="A194" s="61"/>
      <c r="B194" s="61"/>
      <c r="C194" s="61"/>
      <c r="D194" s="61"/>
      <c r="E194" s="61"/>
      <c r="F194" s="61"/>
      <c r="G194" s="61"/>
      <c r="H194" s="61"/>
      <c r="I194" s="61"/>
    </row>
    <row r="195" spans="1:9" ht="15.5">
      <c r="A195" s="61"/>
      <c r="B195" s="61"/>
      <c r="C195" s="61"/>
      <c r="D195" s="61"/>
      <c r="E195" s="61"/>
      <c r="F195" s="61"/>
      <c r="G195" s="61"/>
      <c r="H195" s="61"/>
      <c r="I195" s="61"/>
    </row>
    <row r="196" spans="1:9" ht="15.5">
      <c r="A196" s="61"/>
      <c r="B196" s="61"/>
      <c r="C196" s="61"/>
      <c r="D196" s="61"/>
      <c r="E196" s="61"/>
      <c r="F196" s="61"/>
      <c r="G196" s="61"/>
      <c r="H196" s="61"/>
      <c r="I196" s="61"/>
    </row>
    <row r="197" spans="1:9" ht="15.5">
      <c r="A197" s="61"/>
      <c r="B197" s="61"/>
      <c r="C197" s="61"/>
      <c r="D197" s="61"/>
      <c r="E197" s="61"/>
      <c r="F197" s="61"/>
      <c r="G197" s="61"/>
      <c r="H197" s="61"/>
      <c r="I197" s="61"/>
    </row>
    <row r="198" spans="1:9" ht="15.5">
      <c r="A198" s="61"/>
      <c r="B198" s="61"/>
      <c r="C198" s="61"/>
      <c r="D198" s="61"/>
      <c r="E198" s="61"/>
      <c r="F198" s="61"/>
      <c r="G198" s="61"/>
      <c r="H198" s="61"/>
      <c r="I198" s="61"/>
    </row>
    <row r="199" spans="1:9" ht="15.5">
      <c r="A199" s="61"/>
      <c r="B199" s="61"/>
      <c r="C199" s="61"/>
      <c r="D199" s="61"/>
      <c r="E199" s="61"/>
      <c r="F199" s="61"/>
      <c r="G199" s="61"/>
      <c r="H199" s="61"/>
      <c r="I199" s="61"/>
    </row>
    <row r="200" spans="1:9" ht="15.5">
      <c r="A200" s="61"/>
      <c r="B200" s="61"/>
      <c r="C200" s="61"/>
      <c r="D200" s="61"/>
      <c r="E200" s="61"/>
      <c r="F200" s="61"/>
      <c r="G200" s="61"/>
      <c r="H200" s="61"/>
      <c r="I200" s="61"/>
    </row>
    <row r="201" spans="1:9" ht="15.5">
      <c r="A201" s="61"/>
      <c r="B201" s="61"/>
      <c r="C201" s="61"/>
      <c r="D201" s="61"/>
      <c r="E201" s="61"/>
      <c r="F201" s="61"/>
      <c r="G201" s="61"/>
      <c r="H201" s="61"/>
      <c r="I201" s="61"/>
    </row>
    <row r="202" spans="1:9" ht="15.5">
      <c r="A202" s="61"/>
      <c r="B202" s="61"/>
      <c r="C202" s="61"/>
      <c r="D202" s="61"/>
      <c r="E202" s="61"/>
      <c r="F202" s="61"/>
      <c r="G202" s="61"/>
      <c r="H202" s="61"/>
      <c r="I202" s="61"/>
    </row>
    <row r="203" spans="1:9" ht="15.5">
      <c r="A203" s="61"/>
      <c r="B203" s="61"/>
      <c r="C203" s="61"/>
      <c r="D203" s="61"/>
      <c r="E203" s="61"/>
      <c r="F203" s="61"/>
      <c r="G203" s="61"/>
      <c r="H203" s="61"/>
      <c r="I203" s="61"/>
    </row>
    <row r="204" spans="1:9" ht="15.5">
      <c r="A204" s="61"/>
      <c r="B204" s="61"/>
      <c r="C204" s="61"/>
      <c r="D204" s="61"/>
      <c r="E204" s="61"/>
      <c r="F204" s="61"/>
      <c r="G204" s="61"/>
      <c r="H204" s="61"/>
      <c r="I204" s="61"/>
    </row>
    <row r="205" spans="1:9" ht="15.5">
      <c r="A205" s="61"/>
      <c r="B205" s="61"/>
      <c r="C205" s="61"/>
      <c r="D205" s="61"/>
      <c r="E205" s="61"/>
      <c r="F205" s="61"/>
      <c r="G205" s="61"/>
      <c r="H205" s="61"/>
      <c r="I205" s="61"/>
    </row>
    <row r="206" spans="1:9" ht="15.5">
      <c r="A206" s="61"/>
      <c r="B206" s="61"/>
      <c r="C206" s="61"/>
      <c r="D206" s="61"/>
      <c r="E206" s="61"/>
      <c r="F206" s="61"/>
      <c r="G206" s="61"/>
      <c r="H206" s="61"/>
      <c r="I206" s="61"/>
    </row>
    <row r="207" spans="1:9" ht="15.5">
      <c r="A207" s="61"/>
      <c r="B207" s="61"/>
      <c r="C207" s="61"/>
      <c r="D207" s="61"/>
      <c r="E207" s="61"/>
      <c r="F207" s="61"/>
      <c r="G207" s="61"/>
      <c r="H207" s="61"/>
      <c r="I207" s="61"/>
    </row>
    <row r="208" spans="1:9" ht="15.5">
      <c r="A208" s="61"/>
      <c r="B208" s="61"/>
      <c r="C208" s="61"/>
      <c r="D208" s="61"/>
      <c r="E208" s="61"/>
      <c r="F208" s="61"/>
      <c r="G208" s="61"/>
      <c r="H208" s="61"/>
      <c r="I208" s="61"/>
    </row>
    <row r="209" spans="1:9" ht="15.5">
      <c r="A209" s="61"/>
      <c r="B209" s="61"/>
      <c r="C209" s="61"/>
      <c r="D209" s="61"/>
      <c r="E209" s="61"/>
      <c r="F209" s="61"/>
      <c r="G209" s="61"/>
      <c r="H209" s="61"/>
      <c r="I209" s="61"/>
    </row>
    <row r="210" spans="1:9" ht="15.5">
      <c r="A210" s="61"/>
      <c r="B210" s="61"/>
      <c r="C210" s="61"/>
      <c r="D210" s="61"/>
      <c r="E210" s="61"/>
      <c r="F210" s="61"/>
      <c r="G210" s="61"/>
      <c r="H210" s="61"/>
      <c r="I210" s="61"/>
    </row>
    <row r="211" spans="1:9" ht="15.5">
      <c r="A211" s="61"/>
      <c r="B211" s="61"/>
      <c r="C211" s="61"/>
      <c r="D211" s="61"/>
      <c r="E211" s="61"/>
      <c r="F211" s="61"/>
      <c r="G211" s="61"/>
      <c r="H211" s="61"/>
      <c r="I211" s="61"/>
    </row>
    <row r="212" spans="1:9" ht="15.5">
      <c r="A212" s="61"/>
      <c r="B212" s="61"/>
      <c r="C212" s="61"/>
      <c r="D212" s="61"/>
      <c r="E212" s="61"/>
      <c r="F212" s="61"/>
      <c r="G212" s="61"/>
      <c r="H212" s="61"/>
      <c r="I212" s="61"/>
    </row>
    <row r="213" spans="1:9" ht="15.5">
      <c r="A213" s="61"/>
      <c r="B213" s="61"/>
      <c r="C213" s="61"/>
      <c r="D213" s="61"/>
      <c r="E213" s="61"/>
      <c r="F213" s="61"/>
      <c r="G213" s="61"/>
      <c r="H213" s="61"/>
      <c r="I213" s="61"/>
    </row>
    <row r="214" spans="1:9" ht="15.5">
      <c r="A214" s="61"/>
      <c r="B214" s="61"/>
      <c r="C214" s="61"/>
      <c r="D214" s="61"/>
      <c r="E214" s="61"/>
      <c r="F214" s="61"/>
      <c r="G214" s="61"/>
      <c r="H214" s="61"/>
      <c r="I214" s="61"/>
    </row>
    <row r="215" spans="1:9" ht="15.5">
      <c r="A215" s="61"/>
      <c r="B215" s="61"/>
      <c r="C215" s="61"/>
      <c r="D215" s="61"/>
      <c r="E215" s="61"/>
      <c r="F215" s="61"/>
      <c r="G215" s="61"/>
      <c r="H215" s="61"/>
      <c r="I215" s="61"/>
    </row>
    <row r="216" spans="1:9" ht="15.5">
      <c r="A216" s="61"/>
      <c r="B216" s="61"/>
      <c r="C216" s="61"/>
      <c r="D216" s="61"/>
      <c r="E216" s="61"/>
      <c r="F216" s="61"/>
      <c r="G216" s="61"/>
      <c r="H216" s="61"/>
      <c r="I216" s="61"/>
    </row>
    <row r="217" spans="1:9" ht="15.5">
      <c r="A217" s="61"/>
      <c r="B217" s="61"/>
      <c r="C217" s="61"/>
      <c r="D217" s="61"/>
      <c r="E217" s="61"/>
      <c r="F217" s="61"/>
      <c r="G217" s="61"/>
      <c r="H217" s="61"/>
      <c r="I217" s="61"/>
    </row>
    <row r="218" spans="1:9" ht="15.5">
      <c r="A218" s="61"/>
      <c r="B218" s="61"/>
      <c r="C218" s="61"/>
      <c r="D218" s="61"/>
      <c r="E218" s="61"/>
      <c r="F218" s="61"/>
      <c r="G218" s="61"/>
      <c r="H218" s="61"/>
      <c r="I218" s="61"/>
    </row>
    <row r="219" spans="1:9" ht="15.5">
      <c r="A219" s="61"/>
      <c r="B219" s="61"/>
      <c r="C219" s="61"/>
      <c r="D219" s="61"/>
      <c r="E219" s="61"/>
      <c r="F219" s="61"/>
      <c r="G219" s="61"/>
      <c r="H219" s="61"/>
      <c r="I219" s="61"/>
    </row>
    <row r="220" spans="1:9" ht="15.5">
      <c r="A220" s="61"/>
      <c r="B220" s="61"/>
      <c r="C220" s="61"/>
      <c r="D220" s="61"/>
      <c r="E220" s="61"/>
      <c r="F220" s="61"/>
      <c r="G220" s="61"/>
      <c r="H220" s="61"/>
      <c r="I220" s="61"/>
    </row>
    <row r="221" spans="1:9" ht="15.5">
      <c r="A221" s="61"/>
      <c r="B221" s="61"/>
      <c r="C221" s="61"/>
      <c r="D221" s="61"/>
      <c r="E221" s="61"/>
      <c r="F221" s="61"/>
      <c r="G221" s="61"/>
      <c r="H221" s="61"/>
      <c r="I221" s="61"/>
    </row>
    <row r="222" spans="1:9" ht="15.5">
      <c r="A222" s="61"/>
      <c r="B222" s="61"/>
      <c r="C222" s="61"/>
      <c r="D222" s="61"/>
      <c r="E222" s="61"/>
      <c r="F222" s="61"/>
      <c r="G222" s="61"/>
      <c r="H222" s="61"/>
      <c r="I222" s="61"/>
    </row>
    <row r="223" spans="1:9" ht="15.5">
      <c r="A223" s="61"/>
      <c r="B223" s="61"/>
      <c r="C223" s="61"/>
      <c r="D223" s="61"/>
      <c r="E223" s="61"/>
      <c r="F223" s="61"/>
      <c r="G223" s="61"/>
      <c r="H223" s="61"/>
      <c r="I223" s="61"/>
    </row>
    <row r="224" spans="1:9" ht="15.5">
      <c r="A224" s="61"/>
      <c r="B224" s="61"/>
      <c r="C224" s="61"/>
      <c r="D224" s="61"/>
      <c r="E224" s="61"/>
      <c r="F224" s="61"/>
      <c r="G224" s="61"/>
      <c r="H224" s="61"/>
      <c r="I224" s="61"/>
    </row>
    <row r="225" spans="1:9" ht="15.5">
      <c r="A225" s="61"/>
      <c r="B225" s="61"/>
      <c r="C225" s="61"/>
      <c r="D225" s="61"/>
      <c r="E225" s="61"/>
      <c r="F225" s="61"/>
      <c r="G225" s="61"/>
      <c r="H225" s="61"/>
      <c r="I225" s="61"/>
    </row>
    <row r="226" spans="1:9" ht="15.5">
      <c r="A226" s="61"/>
      <c r="B226" s="61"/>
      <c r="C226" s="61"/>
      <c r="D226" s="61"/>
      <c r="E226" s="61"/>
      <c r="F226" s="61"/>
      <c r="G226" s="61"/>
      <c r="H226" s="61"/>
      <c r="I226" s="61"/>
    </row>
    <row r="227" spans="1:9" ht="15.5">
      <c r="A227" s="61"/>
      <c r="B227" s="61"/>
      <c r="C227" s="61"/>
      <c r="D227" s="61"/>
      <c r="E227" s="61"/>
      <c r="F227" s="61"/>
      <c r="G227" s="61"/>
      <c r="H227" s="61"/>
      <c r="I227" s="61"/>
    </row>
    <row r="228" spans="1:9" ht="15.5">
      <c r="A228" s="61"/>
      <c r="B228" s="61"/>
      <c r="C228" s="61"/>
      <c r="D228" s="61"/>
      <c r="E228" s="61"/>
      <c r="F228" s="61"/>
      <c r="G228" s="61"/>
      <c r="H228" s="61"/>
      <c r="I228" s="61"/>
    </row>
    <row r="229" spans="1:9" ht="15.5">
      <c r="A229" s="61"/>
      <c r="B229" s="61"/>
      <c r="C229" s="61"/>
      <c r="D229" s="61"/>
      <c r="E229" s="61"/>
      <c r="F229" s="61"/>
      <c r="G229" s="61"/>
      <c r="H229" s="61"/>
      <c r="I229" s="61"/>
    </row>
    <row r="230" spans="1:9" ht="15.5">
      <c r="A230" s="61"/>
      <c r="B230" s="61"/>
      <c r="C230" s="61"/>
      <c r="D230" s="61"/>
      <c r="E230" s="61"/>
      <c r="F230" s="61"/>
      <c r="G230" s="61"/>
      <c r="H230" s="61"/>
      <c r="I230" s="61"/>
    </row>
    <row r="231" spans="1:9" ht="15.5">
      <c r="A231" s="61"/>
      <c r="B231" s="61"/>
      <c r="C231" s="61"/>
      <c r="D231" s="61"/>
      <c r="E231" s="61"/>
      <c r="F231" s="61"/>
      <c r="G231" s="61"/>
      <c r="H231" s="61"/>
      <c r="I231" s="61"/>
    </row>
    <row r="232" spans="1:9" ht="15.5">
      <c r="A232" s="61"/>
      <c r="B232" s="61"/>
      <c r="C232" s="61"/>
      <c r="D232" s="61"/>
      <c r="E232" s="61"/>
      <c r="F232" s="61"/>
      <c r="G232" s="61"/>
      <c r="H232" s="61"/>
      <c r="I232" s="61"/>
    </row>
    <row r="233" spans="1:9" ht="15.5">
      <c r="A233" s="61"/>
      <c r="B233" s="61"/>
      <c r="C233" s="61"/>
      <c r="D233" s="61"/>
      <c r="E233" s="61"/>
      <c r="F233" s="61"/>
      <c r="G233" s="61"/>
      <c r="H233" s="61"/>
      <c r="I233" s="61"/>
    </row>
    <row r="234" spans="1:9" ht="15.5">
      <c r="A234" s="61"/>
      <c r="B234" s="61"/>
      <c r="C234" s="61"/>
      <c r="D234" s="61"/>
      <c r="E234" s="61"/>
      <c r="F234" s="61"/>
      <c r="G234" s="61"/>
      <c r="H234" s="61"/>
      <c r="I234" s="61"/>
    </row>
    <row r="235" spans="1:9" ht="15.5">
      <c r="A235" s="61"/>
      <c r="B235" s="61"/>
      <c r="C235" s="61"/>
      <c r="D235" s="61"/>
      <c r="E235" s="61"/>
      <c r="F235" s="61"/>
      <c r="G235" s="61"/>
      <c r="H235" s="61"/>
      <c r="I235" s="61"/>
    </row>
    <row r="236" spans="1:9" ht="15.5">
      <c r="A236" s="61"/>
      <c r="B236" s="61"/>
      <c r="C236" s="61"/>
      <c r="D236" s="61"/>
      <c r="E236" s="61"/>
      <c r="F236" s="61"/>
      <c r="G236" s="61"/>
      <c r="H236" s="61"/>
      <c r="I236" s="61"/>
    </row>
    <row r="237" spans="1:9" ht="15.5">
      <c r="A237" s="61"/>
      <c r="B237" s="61"/>
      <c r="C237" s="61"/>
      <c r="D237" s="61"/>
      <c r="E237" s="61"/>
      <c r="F237" s="61"/>
      <c r="G237" s="61"/>
      <c r="H237" s="61"/>
      <c r="I237" s="61"/>
    </row>
    <row r="238" spans="1:9" ht="15.5">
      <c r="A238" s="61"/>
      <c r="B238" s="61"/>
      <c r="C238" s="61"/>
      <c r="D238" s="61"/>
      <c r="E238" s="61"/>
      <c r="F238" s="61"/>
      <c r="G238" s="61"/>
      <c r="H238" s="61"/>
      <c r="I238" s="61"/>
    </row>
    <row r="239" spans="1:9" ht="15.5">
      <c r="A239" s="61"/>
      <c r="B239" s="61"/>
      <c r="C239" s="61"/>
      <c r="D239" s="61"/>
      <c r="E239" s="61"/>
      <c r="F239" s="61"/>
      <c r="G239" s="61"/>
      <c r="H239" s="61"/>
      <c r="I239" s="61"/>
    </row>
    <row r="240" spans="1:9" ht="15.5">
      <c r="A240" s="61"/>
      <c r="B240" s="61"/>
      <c r="C240" s="61"/>
      <c r="D240" s="61"/>
      <c r="E240" s="61"/>
      <c r="F240" s="61"/>
      <c r="G240" s="61"/>
      <c r="H240" s="61"/>
      <c r="I240" s="61"/>
    </row>
    <row r="241" spans="1:9" ht="15.5">
      <c r="A241" s="61"/>
      <c r="B241" s="61"/>
      <c r="C241" s="61"/>
      <c r="D241" s="61"/>
      <c r="E241" s="61"/>
      <c r="F241" s="61"/>
      <c r="G241" s="61"/>
      <c r="H241" s="61"/>
      <c r="I241" s="61"/>
    </row>
    <row r="242" spans="1:9" ht="15.5">
      <c r="A242" s="61"/>
      <c r="B242" s="61"/>
      <c r="C242" s="61"/>
      <c r="D242" s="61"/>
      <c r="E242" s="61"/>
      <c r="F242" s="61"/>
      <c r="G242" s="61"/>
      <c r="H242" s="61"/>
      <c r="I242" s="61"/>
    </row>
    <row r="243" spans="1:9" ht="15.5">
      <c r="A243" s="61"/>
      <c r="B243" s="61"/>
      <c r="C243" s="61"/>
      <c r="D243" s="61"/>
      <c r="E243" s="61"/>
      <c r="F243" s="61"/>
      <c r="G243" s="61"/>
      <c r="H243" s="61"/>
      <c r="I243" s="61"/>
    </row>
    <row r="244" spans="1:9" ht="15.5">
      <c r="A244" s="61"/>
      <c r="B244" s="61"/>
      <c r="C244" s="61"/>
      <c r="D244" s="61"/>
      <c r="E244" s="61"/>
      <c r="F244" s="61"/>
      <c r="G244" s="61"/>
      <c r="H244" s="61"/>
      <c r="I244" s="61"/>
    </row>
    <row r="245" spans="1:9" ht="15.5">
      <c r="A245" s="61"/>
      <c r="B245" s="61"/>
      <c r="C245" s="61"/>
      <c r="D245" s="61"/>
      <c r="E245" s="61"/>
      <c r="F245" s="61"/>
      <c r="G245" s="61"/>
      <c r="H245" s="61"/>
      <c r="I245" s="61"/>
    </row>
    <row r="246" spans="1:9" ht="15.5">
      <c r="A246" s="61"/>
      <c r="B246" s="61"/>
      <c r="C246" s="61"/>
      <c r="D246" s="61"/>
      <c r="E246" s="61"/>
      <c r="F246" s="61"/>
      <c r="G246" s="61"/>
      <c r="H246" s="61"/>
      <c r="I246" s="61"/>
    </row>
    <row r="247" spans="1:9" ht="15.5">
      <c r="A247" s="61"/>
      <c r="B247" s="61"/>
      <c r="C247" s="61"/>
      <c r="D247" s="61"/>
      <c r="E247" s="61"/>
      <c r="F247" s="61"/>
      <c r="G247" s="61"/>
      <c r="H247" s="61"/>
      <c r="I247" s="61"/>
    </row>
    <row r="248" spans="1:9" ht="15.5">
      <c r="A248" s="61"/>
      <c r="B248" s="61"/>
      <c r="C248" s="61"/>
      <c r="D248" s="61"/>
      <c r="E248" s="61"/>
      <c r="F248" s="61"/>
      <c r="G248" s="61"/>
      <c r="H248" s="61"/>
      <c r="I248" s="61"/>
    </row>
    <row r="249" spans="1:9" ht="15.5">
      <c r="A249" s="61"/>
      <c r="B249" s="61"/>
      <c r="C249" s="61"/>
      <c r="D249" s="61"/>
      <c r="E249" s="61"/>
      <c r="F249" s="61"/>
      <c r="G249" s="61"/>
      <c r="H249" s="61"/>
      <c r="I249" s="61"/>
    </row>
    <row r="250" spans="1:9" ht="15.5">
      <c r="A250" s="61"/>
      <c r="B250" s="61"/>
      <c r="C250" s="61"/>
      <c r="D250" s="61"/>
      <c r="E250" s="61"/>
      <c r="F250" s="61"/>
      <c r="G250" s="61"/>
      <c r="H250" s="61"/>
      <c r="I250" s="61"/>
    </row>
    <row r="251" spans="1:9" ht="15.5">
      <c r="A251" s="61"/>
      <c r="B251" s="61"/>
      <c r="C251" s="61"/>
      <c r="D251" s="61"/>
      <c r="E251" s="61"/>
      <c r="F251" s="61"/>
      <c r="G251" s="61"/>
      <c r="H251" s="61"/>
      <c r="I251" s="61"/>
    </row>
    <row r="252" spans="1:9" ht="15.5">
      <c r="A252" s="61"/>
      <c r="B252" s="61"/>
      <c r="C252" s="61"/>
      <c r="D252" s="61"/>
      <c r="E252" s="61"/>
      <c r="F252" s="61"/>
      <c r="G252" s="61"/>
      <c r="H252" s="61"/>
      <c r="I252" s="61"/>
    </row>
    <row r="253" spans="1:9" ht="15.5">
      <c r="A253" s="61"/>
      <c r="B253" s="61"/>
      <c r="C253" s="61"/>
      <c r="D253" s="61"/>
      <c r="E253" s="61"/>
      <c r="F253" s="61"/>
      <c r="G253" s="61"/>
      <c r="H253" s="61"/>
      <c r="I253" s="61"/>
    </row>
    <row r="254" spans="1:9" ht="15.5">
      <c r="A254" s="61"/>
      <c r="B254" s="61"/>
      <c r="C254" s="61"/>
      <c r="D254" s="61"/>
      <c r="E254" s="61"/>
      <c r="F254" s="61"/>
      <c r="G254" s="61"/>
      <c r="H254" s="61"/>
      <c r="I254" s="61"/>
    </row>
    <row r="255" spans="1:9" ht="15.5">
      <c r="A255" s="61"/>
      <c r="B255" s="61"/>
      <c r="C255" s="61"/>
      <c r="D255" s="61"/>
      <c r="E255" s="61"/>
      <c r="F255" s="61"/>
      <c r="G255" s="61"/>
      <c r="H255" s="61"/>
      <c r="I255" s="61"/>
    </row>
    <row r="256" spans="1:9" ht="15.5">
      <c r="A256" s="61"/>
      <c r="B256" s="61"/>
      <c r="C256" s="61"/>
      <c r="D256" s="61"/>
      <c r="E256" s="61"/>
      <c r="F256" s="61"/>
      <c r="G256" s="61"/>
      <c r="H256" s="61"/>
      <c r="I256" s="61"/>
    </row>
    <row r="257" spans="1:9" ht="15.5">
      <c r="A257" s="61"/>
      <c r="B257" s="61"/>
      <c r="C257" s="61"/>
      <c r="D257" s="61"/>
      <c r="E257" s="61"/>
      <c r="F257" s="61"/>
      <c r="G257" s="61"/>
      <c r="H257" s="61"/>
      <c r="I257" s="61"/>
    </row>
    <row r="258" spans="1:9" ht="15.5">
      <c r="A258" s="61"/>
      <c r="B258" s="61"/>
      <c r="C258" s="61"/>
      <c r="D258" s="61"/>
      <c r="E258" s="61"/>
      <c r="F258" s="61"/>
      <c r="G258" s="61"/>
      <c r="H258" s="61"/>
      <c r="I258" s="61"/>
    </row>
    <row r="259" spans="1:9" ht="15.5">
      <c r="A259" s="61"/>
      <c r="B259" s="61"/>
      <c r="C259" s="61"/>
      <c r="D259" s="61"/>
      <c r="E259" s="61"/>
      <c r="F259" s="61"/>
      <c r="G259" s="61"/>
      <c r="H259" s="61"/>
      <c r="I259" s="61"/>
    </row>
    <row r="260" spans="1:9" ht="15.5">
      <c r="A260" s="61"/>
      <c r="B260" s="61"/>
      <c r="C260" s="61"/>
      <c r="D260" s="61"/>
      <c r="E260" s="61"/>
      <c r="F260" s="61"/>
      <c r="G260" s="61"/>
      <c r="H260" s="61"/>
      <c r="I260" s="61"/>
    </row>
    <row r="261" spans="1:9" ht="15.5">
      <c r="A261" s="61"/>
      <c r="B261" s="61"/>
      <c r="C261" s="61"/>
      <c r="D261" s="61"/>
      <c r="E261" s="61"/>
      <c r="F261" s="61"/>
      <c r="G261" s="61"/>
      <c r="H261" s="61"/>
      <c r="I261" s="61"/>
    </row>
    <row r="262" spans="1:9" ht="15.5">
      <c r="A262" s="61"/>
      <c r="B262" s="61"/>
      <c r="C262" s="61"/>
      <c r="D262" s="61"/>
      <c r="E262" s="61"/>
      <c r="F262" s="61"/>
      <c r="G262" s="61"/>
      <c r="H262" s="61"/>
      <c r="I262" s="61"/>
    </row>
    <row r="263" spans="1:9" ht="15.5">
      <c r="A263" s="61"/>
      <c r="B263" s="61"/>
      <c r="C263" s="61"/>
      <c r="D263" s="61"/>
      <c r="E263" s="61"/>
      <c r="F263" s="61"/>
      <c r="G263" s="61"/>
      <c r="H263" s="61"/>
      <c r="I263" s="61"/>
    </row>
    <row r="264" spans="1:9" ht="15.5">
      <c r="A264" s="61"/>
      <c r="B264" s="61"/>
      <c r="C264" s="61"/>
      <c r="D264" s="61"/>
      <c r="E264" s="61"/>
      <c r="F264" s="61"/>
      <c r="G264" s="61"/>
      <c r="H264" s="61"/>
      <c r="I264" s="61"/>
    </row>
    <row r="265" spans="1:9" ht="15.5">
      <c r="A265" s="61"/>
      <c r="B265" s="61"/>
      <c r="C265" s="61"/>
      <c r="D265" s="61"/>
      <c r="E265" s="61"/>
      <c r="F265" s="61"/>
      <c r="G265" s="61"/>
      <c r="H265" s="61"/>
      <c r="I265" s="61"/>
    </row>
    <row r="266" spans="1:9" ht="15.5">
      <c r="A266" s="61"/>
      <c r="B266" s="61"/>
      <c r="C266" s="61"/>
      <c r="D266" s="61"/>
      <c r="E266" s="61"/>
      <c r="F266" s="61"/>
      <c r="G266" s="61"/>
      <c r="H266" s="61"/>
      <c r="I266" s="61"/>
    </row>
    <row r="267" spans="1:9" ht="15.5">
      <c r="A267" s="61"/>
      <c r="B267" s="61"/>
      <c r="C267" s="61"/>
      <c r="D267" s="61"/>
      <c r="E267" s="61"/>
      <c r="F267" s="61"/>
      <c r="G267" s="61"/>
      <c r="H267" s="61"/>
      <c r="I267" s="61"/>
    </row>
    <row r="268" spans="1:9" ht="15.5">
      <c r="A268" s="61"/>
      <c r="B268" s="61"/>
      <c r="C268" s="61"/>
      <c r="D268" s="61"/>
      <c r="E268" s="61"/>
      <c r="F268" s="61"/>
      <c r="G268" s="61"/>
      <c r="H268" s="61"/>
      <c r="I268" s="61"/>
    </row>
    <row r="269" spans="1:9" ht="15.5">
      <c r="A269" s="61"/>
      <c r="B269" s="61"/>
      <c r="C269" s="61"/>
      <c r="D269" s="61"/>
      <c r="E269" s="61"/>
      <c r="F269" s="61"/>
      <c r="G269" s="61"/>
      <c r="H269" s="61"/>
      <c r="I269" s="61"/>
    </row>
    <row r="270" spans="1:9" ht="15.5">
      <c r="A270" s="61"/>
      <c r="B270" s="61"/>
      <c r="C270" s="61"/>
      <c r="D270" s="61"/>
      <c r="E270" s="61"/>
      <c r="F270" s="61"/>
      <c r="G270" s="61"/>
      <c r="H270" s="61"/>
      <c r="I270" s="61"/>
    </row>
    <row r="271" spans="1:9" ht="15.5">
      <c r="A271" s="61"/>
      <c r="B271" s="61"/>
      <c r="C271" s="61"/>
      <c r="D271" s="61"/>
      <c r="E271" s="61"/>
      <c r="F271" s="61"/>
      <c r="G271" s="61"/>
      <c r="H271" s="61"/>
      <c r="I271" s="61"/>
    </row>
    <row r="272" spans="1:9" ht="15.5">
      <c r="A272" s="61"/>
      <c r="B272" s="61"/>
      <c r="C272" s="61"/>
      <c r="D272" s="61"/>
      <c r="E272" s="61"/>
      <c r="F272" s="61"/>
      <c r="G272" s="61"/>
      <c r="H272" s="61"/>
      <c r="I272" s="61"/>
    </row>
    <row r="273" spans="1:9" ht="15.5">
      <c r="A273" s="61"/>
      <c r="B273" s="61"/>
      <c r="C273" s="61"/>
      <c r="D273" s="61"/>
      <c r="E273" s="61"/>
      <c r="F273" s="61"/>
      <c r="G273" s="61"/>
      <c r="H273" s="61"/>
      <c r="I273" s="61"/>
    </row>
    <row r="274" spans="1:9" ht="15.5">
      <c r="A274" s="61"/>
      <c r="B274" s="61"/>
      <c r="C274" s="61"/>
      <c r="D274" s="61"/>
      <c r="E274" s="61"/>
      <c r="F274" s="61"/>
      <c r="G274" s="61"/>
      <c r="H274" s="61"/>
      <c r="I274" s="61"/>
    </row>
    <row r="275" spans="1:9" ht="15.5">
      <c r="A275" s="61"/>
      <c r="B275" s="61"/>
      <c r="C275" s="61"/>
      <c r="D275" s="61"/>
      <c r="E275" s="61"/>
      <c r="F275" s="61"/>
      <c r="G275" s="61"/>
      <c r="H275" s="61"/>
      <c r="I275" s="61"/>
    </row>
    <row r="276" spans="1:9" ht="15.5">
      <c r="A276" s="61"/>
      <c r="B276" s="61"/>
      <c r="C276" s="61"/>
      <c r="D276" s="61"/>
      <c r="E276" s="61"/>
      <c r="F276" s="61"/>
      <c r="G276" s="61"/>
      <c r="H276" s="61"/>
      <c r="I276" s="61"/>
    </row>
    <row r="277" spans="1:9" ht="15.5">
      <c r="A277" s="61"/>
      <c r="B277" s="61"/>
      <c r="C277" s="61"/>
      <c r="D277" s="61"/>
      <c r="E277" s="61"/>
      <c r="F277" s="61"/>
      <c r="G277" s="61"/>
      <c r="H277" s="61"/>
      <c r="I277" s="61"/>
    </row>
    <row r="278" spans="1:9" ht="15.5">
      <c r="A278" s="61"/>
      <c r="B278" s="61"/>
      <c r="C278" s="61"/>
      <c r="D278" s="61"/>
      <c r="E278" s="61"/>
      <c r="F278" s="61"/>
      <c r="G278" s="61"/>
      <c r="H278" s="61"/>
      <c r="I278" s="61"/>
    </row>
    <row r="279" spans="1:9" ht="15.5">
      <c r="A279" s="61"/>
      <c r="B279" s="61"/>
      <c r="C279" s="61"/>
      <c r="D279" s="61"/>
      <c r="E279" s="61"/>
      <c r="F279" s="61"/>
      <c r="G279" s="61"/>
      <c r="H279" s="61"/>
      <c r="I279" s="61"/>
    </row>
    <row r="280" spans="1:9" ht="15.5">
      <c r="A280" s="61"/>
      <c r="B280" s="61"/>
      <c r="C280" s="61"/>
      <c r="D280" s="61"/>
      <c r="E280" s="61"/>
      <c r="F280" s="61"/>
      <c r="G280" s="61"/>
      <c r="H280" s="61"/>
      <c r="I280" s="61"/>
    </row>
    <row r="281" spans="1:9" ht="15.5">
      <c r="A281" s="61"/>
      <c r="B281" s="61"/>
      <c r="C281" s="61"/>
      <c r="D281" s="61"/>
      <c r="E281" s="61"/>
      <c r="F281" s="61"/>
      <c r="G281" s="61"/>
      <c r="H281" s="61"/>
      <c r="I281" s="61"/>
    </row>
    <row r="282" spans="1:9" ht="15.5">
      <c r="A282" s="61"/>
      <c r="B282" s="61"/>
      <c r="C282" s="61"/>
      <c r="D282" s="61"/>
      <c r="E282" s="61"/>
      <c r="F282" s="61"/>
      <c r="G282" s="61"/>
      <c r="H282" s="61"/>
      <c r="I282" s="61"/>
    </row>
    <row r="283" spans="1:9" ht="15.5">
      <c r="A283" s="61"/>
      <c r="B283" s="61"/>
      <c r="C283" s="61"/>
      <c r="D283" s="61"/>
      <c r="E283" s="61"/>
      <c r="F283" s="61"/>
      <c r="G283" s="61"/>
      <c r="H283" s="61"/>
      <c r="I283" s="61"/>
    </row>
    <row r="284" spans="1:9" ht="15.5">
      <c r="A284" s="61"/>
      <c r="B284" s="61"/>
      <c r="C284" s="61"/>
      <c r="D284" s="61"/>
      <c r="E284" s="61"/>
      <c r="F284" s="61"/>
      <c r="G284" s="61"/>
      <c r="H284" s="61"/>
      <c r="I284" s="61"/>
    </row>
    <row r="285" spans="1:9" ht="15.5">
      <c r="A285" s="61"/>
      <c r="B285" s="61"/>
      <c r="C285" s="61"/>
      <c r="D285" s="61"/>
      <c r="E285" s="61"/>
      <c r="F285" s="61"/>
      <c r="G285" s="61"/>
      <c r="H285" s="61"/>
      <c r="I285" s="61"/>
    </row>
    <row r="286" spans="1:9" ht="15.5">
      <c r="A286" s="61"/>
      <c r="B286" s="61"/>
      <c r="C286" s="61"/>
      <c r="D286" s="61"/>
      <c r="E286" s="61"/>
      <c r="F286" s="61"/>
      <c r="G286" s="61"/>
      <c r="H286" s="61"/>
      <c r="I286" s="61"/>
    </row>
    <row r="287" spans="1:9" ht="15.5">
      <c r="A287" s="61"/>
      <c r="B287" s="61"/>
      <c r="C287" s="61"/>
      <c r="D287" s="61"/>
      <c r="E287" s="61"/>
      <c r="F287" s="61"/>
      <c r="G287" s="61"/>
      <c r="H287" s="61"/>
      <c r="I287" s="61"/>
    </row>
    <row r="288" spans="1:9" ht="15.5">
      <c r="A288" s="61"/>
      <c r="B288" s="61"/>
      <c r="C288" s="61"/>
      <c r="D288" s="61"/>
      <c r="E288" s="61"/>
      <c r="F288" s="61"/>
      <c r="G288" s="61"/>
      <c r="H288" s="61"/>
      <c r="I288" s="61"/>
    </row>
    <row r="289" spans="1:9" ht="15.5">
      <c r="A289" s="61"/>
      <c r="B289" s="61"/>
      <c r="C289" s="61"/>
      <c r="D289" s="61"/>
      <c r="E289" s="61"/>
      <c r="F289" s="61"/>
      <c r="G289" s="61"/>
      <c r="H289" s="61"/>
      <c r="I289" s="61"/>
    </row>
    <row r="290" spans="1:9" ht="15.5">
      <c r="A290" s="61"/>
      <c r="B290" s="61"/>
      <c r="C290" s="61"/>
      <c r="D290" s="61"/>
      <c r="E290" s="61"/>
      <c r="F290" s="61"/>
      <c r="G290" s="61"/>
      <c r="H290" s="61"/>
      <c r="I290" s="61"/>
    </row>
    <row r="291" spans="1:9" ht="15.5">
      <c r="A291" s="61"/>
      <c r="B291" s="61"/>
      <c r="C291" s="61"/>
      <c r="D291" s="61"/>
      <c r="E291" s="61"/>
      <c r="F291" s="61"/>
      <c r="G291" s="61"/>
      <c r="H291" s="61"/>
      <c r="I291" s="61"/>
    </row>
    <row r="292" spans="1:9" ht="15.5">
      <c r="A292" s="61"/>
      <c r="B292" s="61"/>
      <c r="C292" s="61"/>
      <c r="D292" s="61"/>
      <c r="E292" s="61"/>
      <c r="F292" s="61"/>
      <c r="G292" s="61"/>
      <c r="H292" s="61"/>
      <c r="I292" s="61"/>
    </row>
    <row r="293" spans="1:9" ht="15.5">
      <c r="A293" s="61"/>
      <c r="B293" s="61"/>
      <c r="C293" s="61"/>
      <c r="D293" s="61"/>
      <c r="E293" s="61"/>
      <c r="F293" s="61"/>
      <c r="G293" s="61"/>
      <c r="H293" s="61"/>
      <c r="I293" s="61"/>
    </row>
    <row r="294" spans="1:9" ht="15.5">
      <c r="A294" s="61"/>
      <c r="B294" s="61"/>
      <c r="C294" s="61"/>
      <c r="D294" s="61"/>
      <c r="E294" s="61"/>
      <c r="F294" s="61"/>
      <c r="G294" s="61"/>
      <c r="H294" s="61"/>
      <c r="I294" s="61"/>
    </row>
    <row r="295" spans="1:9" ht="15.5">
      <c r="A295" s="61"/>
      <c r="B295" s="61"/>
      <c r="C295" s="61"/>
      <c r="D295" s="61"/>
      <c r="E295" s="61"/>
      <c r="F295" s="61"/>
      <c r="G295" s="61"/>
      <c r="H295" s="61"/>
      <c r="I295" s="61"/>
    </row>
    <row r="296" spans="1:9" ht="15.5">
      <c r="A296" s="61"/>
      <c r="B296" s="61"/>
      <c r="C296" s="61"/>
      <c r="D296" s="61"/>
      <c r="E296" s="61"/>
      <c r="F296" s="61"/>
      <c r="G296" s="61"/>
      <c r="H296" s="61"/>
      <c r="I296" s="61"/>
    </row>
    <row r="297" spans="1:9" ht="15.5">
      <c r="A297" s="61"/>
      <c r="B297" s="61"/>
      <c r="C297" s="61"/>
      <c r="D297" s="61"/>
      <c r="E297" s="61"/>
      <c r="F297" s="61"/>
      <c r="G297" s="61"/>
      <c r="H297" s="61"/>
      <c r="I297" s="61"/>
    </row>
    <row r="298" spans="1:9" ht="15.5">
      <c r="A298" s="61"/>
      <c r="B298" s="61"/>
      <c r="C298" s="61"/>
      <c r="D298" s="61"/>
      <c r="E298" s="61"/>
      <c r="F298" s="61"/>
      <c r="G298" s="61"/>
      <c r="H298" s="61"/>
      <c r="I298" s="61"/>
    </row>
    <row r="299" spans="1:9" ht="15.5">
      <c r="A299" s="61"/>
      <c r="B299" s="61"/>
      <c r="C299" s="61"/>
      <c r="D299" s="61"/>
      <c r="E299" s="61"/>
      <c r="F299" s="61"/>
      <c r="G299" s="61"/>
      <c r="H299" s="61"/>
      <c r="I299" s="61"/>
    </row>
    <row r="300" spans="1:9" ht="15.5">
      <c r="A300" s="61"/>
      <c r="B300" s="61"/>
      <c r="C300" s="61"/>
      <c r="D300" s="61"/>
      <c r="E300" s="61"/>
      <c r="F300" s="61"/>
      <c r="G300" s="61"/>
      <c r="H300" s="61"/>
      <c r="I300" s="61"/>
    </row>
    <row r="301" spans="1:9" ht="15.5">
      <c r="A301" s="61"/>
      <c r="B301" s="61"/>
      <c r="C301" s="61"/>
      <c r="D301" s="61"/>
      <c r="E301" s="61"/>
      <c r="F301" s="61"/>
      <c r="G301" s="61"/>
      <c r="H301" s="61"/>
      <c r="I301" s="61"/>
    </row>
    <row r="302" spans="1:9" ht="15.5">
      <c r="A302" s="61"/>
      <c r="B302" s="61"/>
      <c r="C302" s="61"/>
      <c r="D302" s="61"/>
      <c r="E302" s="61"/>
      <c r="F302" s="61"/>
      <c r="G302" s="61"/>
      <c r="H302" s="61"/>
      <c r="I302" s="61"/>
    </row>
    <row r="303" spans="1:9" ht="15.5">
      <c r="A303" s="61"/>
      <c r="B303" s="61"/>
      <c r="C303" s="61"/>
      <c r="D303" s="61"/>
      <c r="E303" s="61"/>
      <c r="F303" s="61"/>
      <c r="G303" s="61"/>
      <c r="H303" s="61"/>
      <c r="I303" s="61"/>
    </row>
    <row r="304" spans="1:9" ht="15.5">
      <c r="A304" s="61"/>
      <c r="B304" s="61"/>
      <c r="C304" s="61"/>
      <c r="D304" s="61"/>
      <c r="E304" s="61"/>
      <c r="F304" s="61"/>
      <c r="G304" s="61"/>
      <c r="H304" s="61"/>
      <c r="I304" s="61"/>
    </row>
    <row r="305" spans="1:9" ht="15.5">
      <c r="A305" s="61"/>
      <c r="B305" s="61"/>
      <c r="C305" s="61"/>
      <c r="D305" s="61"/>
      <c r="E305" s="61"/>
      <c r="F305" s="61"/>
      <c r="G305" s="61"/>
      <c r="H305" s="61"/>
      <c r="I305" s="61"/>
    </row>
    <row r="306" spans="1:9" ht="15.5">
      <c r="A306" s="61"/>
      <c r="B306" s="61"/>
      <c r="C306" s="61"/>
      <c r="D306" s="61"/>
      <c r="E306" s="61"/>
      <c r="F306" s="61"/>
      <c r="G306" s="61"/>
      <c r="H306" s="61"/>
      <c r="I306" s="61"/>
    </row>
    <row r="307" spans="1:9" ht="15.5">
      <c r="A307" s="61"/>
      <c r="B307" s="61"/>
      <c r="C307" s="61"/>
      <c r="D307" s="61"/>
      <c r="E307" s="61"/>
      <c r="F307" s="61"/>
      <c r="G307" s="61"/>
      <c r="H307" s="61"/>
      <c r="I307" s="61"/>
    </row>
    <row r="308" spans="1:9" ht="15.5">
      <c r="A308" s="61"/>
      <c r="B308" s="61"/>
      <c r="C308" s="61"/>
      <c r="D308" s="61"/>
      <c r="E308" s="61"/>
      <c r="F308" s="61"/>
      <c r="G308" s="61"/>
      <c r="H308" s="61"/>
      <c r="I308" s="61"/>
    </row>
    <row r="309" spans="1:9" ht="15.5">
      <c r="A309" s="61"/>
      <c r="B309" s="61"/>
      <c r="C309" s="61"/>
      <c r="D309" s="61"/>
      <c r="E309" s="61"/>
      <c r="F309" s="61"/>
      <c r="G309" s="61"/>
      <c r="H309" s="61"/>
      <c r="I309" s="61"/>
    </row>
  </sheetData>
  <mergeCells count="19"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  <mergeCell ref="B28:D28"/>
    <mergeCell ref="B16:D16"/>
    <mergeCell ref="B17:D17"/>
    <mergeCell ref="B18:D18"/>
    <mergeCell ref="B19:D19"/>
    <mergeCell ref="B20:D20"/>
    <mergeCell ref="B21:D21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I309"/>
  <sheetViews>
    <sheetView showGridLines="0" workbookViewId="0">
      <selection activeCell="B9" sqref="B9:D9"/>
    </sheetView>
  </sheetViews>
  <sheetFormatPr defaultRowHeight="14.5"/>
  <cols>
    <col min="1" max="1" width="2.90625" style="64" customWidth="1"/>
    <col min="2" max="2" width="71.7265625" style="64" customWidth="1"/>
    <col min="3" max="3" width="10.81640625" style="64" customWidth="1"/>
    <col min="4" max="4" width="3.36328125" style="64" customWidth="1"/>
    <col min="5" max="5" width="15.7265625" style="64" customWidth="1"/>
    <col min="6" max="7" width="16.453125" style="64" customWidth="1"/>
    <col min="8" max="16384" width="8.7265625" style="64"/>
  </cols>
  <sheetData>
    <row r="1" spans="1:9" s="61" customFormat="1" ht="31">
      <c r="A1" s="178" t="s">
        <v>31</v>
      </c>
      <c r="B1" s="178"/>
      <c r="C1" s="178"/>
      <c r="D1" s="178"/>
      <c r="E1" s="178"/>
      <c r="F1" s="178"/>
      <c r="G1" s="178"/>
      <c r="H1" s="62"/>
    </row>
    <row r="2" spans="1:9" s="61" customFormat="1" ht="21">
      <c r="A2" s="179" t="s">
        <v>47</v>
      </c>
      <c r="B2" s="179"/>
      <c r="C2" s="179"/>
      <c r="D2" s="179"/>
      <c r="E2" s="179"/>
      <c r="F2" s="179"/>
      <c r="G2" s="179"/>
      <c r="H2" s="60"/>
    </row>
    <row r="3" spans="1:9" s="61" customFormat="1" ht="5" customHeight="1"/>
    <row r="4" spans="1:9" ht="21" customHeight="1">
      <c r="A4" s="61"/>
      <c r="B4" s="61"/>
      <c r="C4" s="61"/>
      <c r="D4" s="61"/>
      <c r="E4" s="61"/>
      <c r="F4" s="61"/>
      <c r="G4" s="61"/>
      <c r="H4" s="61"/>
      <c r="I4" s="61"/>
    </row>
    <row r="5" spans="1:9" ht="16" thickBot="1">
      <c r="A5" s="61"/>
      <c r="B5" s="61"/>
      <c r="C5" s="86"/>
      <c r="D5" s="86"/>
      <c r="E5" s="86"/>
      <c r="F5" s="86"/>
      <c r="G5" s="86"/>
      <c r="H5" s="61"/>
      <c r="I5" s="61"/>
    </row>
    <row r="6" spans="1:9" ht="15.5" customHeight="1" thickTop="1" thickBot="1">
      <c r="B6" s="180" t="s">
        <v>49</v>
      </c>
      <c r="C6" s="181"/>
      <c r="D6" s="182"/>
      <c r="E6" s="180" t="s">
        <v>48</v>
      </c>
      <c r="F6" s="180" t="s">
        <v>44</v>
      </c>
      <c r="G6" s="186" t="s">
        <v>45</v>
      </c>
      <c r="H6" s="61"/>
      <c r="I6" s="61"/>
    </row>
    <row r="7" spans="1:9" ht="23.5" customHeight="1" thickBot="1">
      <c r="A7" s="66" t="s">
        <v>32</v>
      </c>
      <c r="B7" s="183"/>
      <c r="C7" s="184"/>
      <c r="D7" s="185"/>
      <c r="E7" s="183"/>
      <c r="F7" s="183"/>
      <c r="G7" s="187"/>
      <c r="H7" s="61"/>
      <c r="I7" s="61"/>
    </row>
    <row r="8" spans="1:9" ht="40.5" customHeight="1" thickBot="1">
      <c r="A8" s="65">
        <v>1</v>
      </c>
      <c r="B8" s="188" t="s">
        <v>54</v>
      </c>
      <c r="C8" s="189"/>
      <c r="D8" s="190"/>
      <c r="E8" s="94">
        <f>60+50+70+80</f>
        <v>260</v>
      </c>
      <c r="F8" s="88"/>
      <c r="G8" s="89"/>
      <c r="H8" s="61"/>
      <c r="I8" s="61"/>
    </row>
    <row r="9" spans="1:9" ht="40.5" customHeight="1" thickBot="1">
      <c r="A9" s="65">
        <f>+A8+1</f>
        <v>2</v>
      </c>
      <c r="B9" s="175"/>
      <c r="C9" s="176"/>
      <c r="D9" s="177"/>
      <c r="E9" s="88"/>
      <c r="F9" s="88"/>
      <c r="G9" s="89"/>
      <c r="H9" s="61"/>
      <c r="I9" s="61"/>
    </row>
    <row r="10" spans="1:9" ht="40.5" customHeight="1" thickBot="1">
      <c r="A10" s="65">
        <f t="shared" ref="A10:A28" si="0">+A9+1</f>
        <v>3</v>
      </c>
      <c r="B10" s="175"/>
      <c r="C10" s="176"/>
      <c r="D10" s="177"/>
      <c r="E10" s="88"/>
      <c r="F10" s="88"/>
      <c r="G10" s="89"/>
      <c r="H10" s="61"/>
      <c r="I10" s="61"/>
    </row>
    <row r="11" spans="1:9" ht="40.5" customHeight="1" thickBot="1">
      <c r="A11" s="65">
        <f t="shared" si="0"/>
        <v>4</v>
      </c>
      <c r="B11" s="175"/>
      <c r="C11" s="176"/>
      <c r="D11" s="177"/>
      <c r="E11" s="88"/>
      <c r="F11" s="88"/>
      <c r="G11" s="89"/>
      <c r="H11" s="61"/>
      <c r="I11" s="61"/>
    </row>
    <row r="12" spans="1:9" ht="40.5" customHeight="1" thickBot="1">
      <c r="A12" s="65">
        <f t="shared" si="0"/>
        <v>5</v>
      </c>
      <c r="B12" s="88"/>
      <c r="C12" s="90"/>
      <c r="D12" s="91"/>
      <c r="E12" s="88"/>
      <c r="F12" s="88"/>
      <c r="G12" s="89"/>
      <c r="H12" s="61"/>
      <c r="I12" s="61"/>
    </row>
    <row r="13" spans="1:9" ht="40.5" customHeight="1" thickBot="1">
      <c r="A13" s="65">
        <f t="shared" si="0"/>
        <v>6</v>
      </c>
      <c r="B13" s="88"/>
      <c r="C13" s="90"/>
      <c r="D13" s="91"/>
      <c r="E13" s="88"/>
      <c r="F13" s="88"/>
      <c r="G13" s="89"/>
      <c r="H13" s="61"/>
      <c r="I13" s="61"/>
    </row>
    <row r="14" spans="1:9" ht="40.5" customHeight="1" thickBot="1">
      <c r="A14" s="65">
        <f t="shared" si="0"/>
        <v>7</v>
      </c>
      <c r="B14" s="175"/>
      <c r="C14" s="176"/>
      <c r="D14" s="177"/>
      <c r="E14" s="88"/>
      <c r="F14" s="88"/>
      <c r="G14" s="89"/>
      <c r="H14" s="61"/>
      <c r="I14" s="61"/>
    </row>
    <row r="15" spans="1:9" ht="40.5" customHeight="1" thickBot="1">
      <c r="A15" s="65">
        <f t="shared" si="0"/>
        <v>8</v>
      </c>
      <c r="B15" s="175"/>
      <c r="C15" s="176"/>
      <c r="D15" s="177"/>
      <c r="E15" s="88"/>
      <c r="F15" s="88"/>
      <c r="G15" s="89"/>
      <c r="H15" s="61"/>
      <c r="I15" s="61"/>
    </row>
    <row r="16" spans="1:9" ht="40.5" customHeight="1" thickBot="1">
      <c r="A16" s="65">
        <f t="shared" si="0"/>
        <v>9</v>
      </c>
      <c r="B16" s="175"/>
      <c r="C16" s="176"/>
      <c r="D16" s="177"/>
      <c r="E16" s="88"/>
      <c r="F16" s="88"/>
      <c r="G16" s="89"/>
      <c r="H16" s="61"/>
      <c r="I16" s="61"/>
    </row>
    <row r="17" spans="1:9" ht="40.5" customHeight="1" thickBot="1">
      <c r="A17" s="65">
        <f t="shared" si="0"/>
        <v>10</v>
      </c>
      <c r="B17" s="175"/>
      <c r="C17" s="176"/>
      <c r="D17" s="177"/>
      <c r="E17" s="88"/>
      <c r="F17" s="88"/>
      <c r="G17" s="92"/>
      <c r="H17" s="61"/>
      <c r="I17" s="61"/>
    </row>
    <row r="18" spans="1:9" ht="40.5" customHeight="1" thickBot="1">
      <c r="A18" s="65">
        <f t="shared" si="0"/>
        <v>11</v>
      </c>
      <c r="B18" s="175"/>
      <c r="C18" s="176"/>
      <c r="D18" s="177"/>
      <c r="E18" s="88"/>
      <c r="F18" s="88"/>
      <c r="G18" s="92"/>
      <c r="H18" s="61"/>
      <c r="I18" s="61"/>
    </row>
    <row r="19" spans="1:9" ht="40.5" customHeight="1" thickBot="1">
      <c r="A19" s="65">
        <f t="shared" si="0"/>
        <v>12</v>
      </c>
      <c r="B19" s="175"/>
      <c r="C19" s="176"/>
      <c r="D19" s="177"/>
      <c r="E19" s="88"/>
      <c r="F19" s="88"/>
      <c r="G19" s="92"/>
      <c r="H19" s="61"/>
      <c r="I19" s="61"/>
    </row>
    <row r="20" spans="1:9" ht="40.5" customHeight="1" thickBot="1">
      <c r="A20" s="65">
        <f t="shared" si="0"/>
        <v>13</v>
      </c>
      <c r="B20" s="175"/>
      <c r="C20" s="176"/>
      <c r="D20" s="177"/>
      <c r="E20" s="88"/>
      <c r="F20" s="88"/>
      <c r="G20" s="92"/>
      <c r="H20" s="61"/>
      <c r="I20" s="61"/>
    </row>
    <row r="21" spans="1:9" ht="40.5" customHeight="1" thickBot="1">
      <c r="A21" s="65">
        <f t="shared" si="0"/>
        <v>14</v>
      </c>
      <c r="B21" s="175"/>
      <c r="C21" s="176"/>
      <c r="D21" s="177"/>
      <c r="E21" s="88"/>
      <c r="F21" s="88"/>
      <c r="G21" s="92"/>
      <c r="H21" s="61"/>
      <c r="I21" s="61"/>
    </row>
    <row r="22" spans="1:9" ht="40.5" customHeight="1" thickBot="1">
      <c r="A22" s="65">
        <f t="shared" si="0"/>
        <v>15</v>
      </c>
      <c r="B22" s="95"/>
      <c r="C22" s="96"/>
      <c r="D22" s="97"/>
      <c r="E22" s="88"/>
      <c r="F22" s="88"/>
      <c r="G22" s="92"/>
      <c r="H22" s="61"/>
      <c r="I22" s="61"/>
    </row>
    <row r="23" spans="1:9" ht="40.5" customHeight="1" thickBot="1">
      <c r="A23" s="65">
        <f t="shared" si="0"/>
        <v>16</v>
      </c>
      <c r="B23" s="95"/>
      <c r="C23" s="96"/>
      <c r="D23" s="97"/>
      <c r="E23" s="88"/>
      <c r="F23" s="88"/>
      <c r="G23" s="92"/>
      <c r="H23" s="61"/>
      <c r="I23" s="61"/>
    </row>
    <row r="24" spans="1:9" ht="40.5" customHeight="1" thickBot="1">
      <c r="A24" s="65">
        <f t="shared" si="0"/>
        <v>17</v>
      </c>
      <c r="B24" s="95"/>
      <c r="C24" s="96"/>
      <c r="D24" s="97"/>
      <c r="E24" s="88"/>
      <c r="F24" s="88"/>
      <c r="G24" s="92"/>
      <c r="H24" s="61"/>
      <c r="I24" s="61"/>
    </row>
    <row r="25" spans="1:9" ht="40.5" customHeight="1" thickBot="1">
      <c r="A25" s="65">
        <f t="shared" si="0"/>
        <v>18</v>
      </c>
      <c r="B25" s="95"/>
      <c r="C25" s="96"/>
      <c r="D25" s="97"/>
      <c r="E25" s="88"/>
      <c r="F25" s="88"/>
      <c r="G25" s="92"/>
      <c r="H25" s="61"/>
      <c r="I25" s="61"/>
    </row>
    <row r="26" spans="1:9" ht="40.5" customHeight="1" thickBot="1">
      <c r="A26" s="65">
        <f t="shared" si="0"/>
        <v>19</v>
      </c>
      <c r="B26" s="95"/>
      <c r="C26" s="96"/>
      <c r="D26" s="97"/>
      <c r="E26" s="88"/>
      <c r="F26" s="88"/>
      <c r="G26" s="92"/>
      <c r="H26" s="61"/>
      <c r="I26" s="61"/>
    </row>
    <row r="27" spans="1:9" ht="40.5" customHeight="1" thickBot="1">
      <c r="A27" s="65">
        <f t="shared" si="0"/>
        <v>20</v>
      </c>
      <c r="B27" s="95"/>
      <c r="C27" s="96"/>
      <c r="D27" s="97"/>
      <c r="E27" s="88"/>
      <c r="F27" s="88"/>
      <c r="G27" s="92"/>
      <c r="H27" s="61"/>
      <c r="I27" s="61"/>
    </row>
    <row r="28" spans="1:9" ht="40.5" customHeight="1" thickBot="1">
      <c r="A28" s="65">
        <f t="shared" si="0"/>
        <v>21</v>
      </c>
      <c r="B28" s="175"/>
      <c r="C28" s="176"/>
      <c r="D28" s="177"/>
      <c r="E28" s="88"/>
      <c r="F28" s="88"/>
      <c r="G28" s="93"/>
      <c r="H28" s="61"/>
      <c r="I28" s="61"/>
    </row>
    <row r="29" spans="1:9" ht="16" thickBot="1">
      <c r="A29" s="61"/>
      <c r="B29" s="61"/>
      <c r="C29" s="61"/>
      <c r="D29" s="61"/>
      <c r="E29" s="61"/>
      <c r="F29" s="61"/>
      <c r="G29" s="63"/>
      <c r="H29" s="61"/>
      <c r="I29" s="61"/>
    </row>
    <row r="30" spans="1:9" ht="40.5" customHeight="1" thickTop="1" thickBot="1">
      <c r="A30" s="61"/>
      <c r="B30" s="84"/>
      <c r="C30" s="87" t="s">
        <v>46</v>
      </c>
      <c r="D30" s="60"/>
      <c r="E30" s="85"/>
      <c r="F30" s="85"/>
      <c r="G30" s="85"/>
      <c r="H30" s="61"/>
      <c r="I30" s="61"/>
    </row>
    <row r="31" spans="1:9" ht="16" thickTop="1">
      <c r="A31" s="61"/>
      <c r="B31" s="61"/>
      <c r="C31" s="61"/>
      <c r="D31" s="61"/>
      <c r="E31" s="61"/>
      <c r="F31" s="61"/>
      <c r="G31" s="61"/>
      <c r="H31" s="61"/>
      <c r="I31" s="61"/>
    </row>
    <row r="32" spans="1:9" ht="15.5" customHeight="1">
      <c r="A32" s="61"/>
      <c r="B32" s="61"/>
      <c r="C32" s="61"/>
      <c r="D32" s="61"/>
      <c r="E32" s="61"/>
      <c r="F32" s="61"/>
      <c r="G32" s="61"/>
      <c r="H32" s="61"/>
      <c r="I32" s="61"/>
    </row>
    <row r="33" spans="1:9" ht="15.5">
      <c r="A33" s="61"/>
      <c r="B33" s="61"/>
      <c r="C33" s="61"/>
      <c r="D33" s="61"/>
      <c r="E33" s="61"/>
      <c r="F33" s="61"/>
      <c r="G33" s="61"/>
      <c r="H33" s="61"/>
      <c r="I33" s="61"/>
    </row>
    <row r="34" spans="1:9" ht="15.5">
      <c r="A34" s="61"/>
      <c r="C34" s="84"/>
      <c r="D34" s="84"/>
      <c r="E34" s="84"/>
      <c r="F34" s="84"/>
      <c r="G34" s="84"/>
      <c r="H34" s="61"/>
      <c r="I34" s="61"/>
    </row>
    <row r="35" spans="1:9" ht="15.5">
      <c r="A35" s="61"/>
      <c r="B35" s="61"/>
      <c r="C35" s="61"/>
      <c r="D35" s="61"/>
      <c r="E35" s="61"/>
      <c r="F35" s="61"/>
      <c r="G35" s="61"/>
      <c r="H35" s="61"/>
      <c r="I35" s="61"/>
    </row>
    <row r="36" spans="1:9" ht="15.5">
      <c r="A36" s="61"/>
      <c r="B36" s="61"/>
      <c r="C36" s="61"/>
      <c r="D36" s="61"/>
      <c r="E36" s="61"/>
      <c r="F36" s="61"/>
      <c r="G36" s="61"/>
      <c r="H36" s="61"/>
      <c r="I36" s="61"/>
    </row>
    <row r="37" spans="1:9" ht="15.5">
      <c r="A37" s="61"/>
      <c r="B37" s="61"/>
      <c r="C37" s="61"/>
      <c r="D37" s="61"/>
      <c r="E37" s="61"/>
      <c r="F37" s="61"/>
      <c r="G37" s="61"/>
      <c r="H37" s="61"/>
      <c r="I37" s="61"/>
    </row>
    <row r="38" spans="1:9" ht="15.5">
      <c r="A38" s="61"/>
      <c r="B38" s="61"/>
      <c r="C38" s="61"/>
      <c r="D38" s="61"/>
      <c r="E38" s="61"/>
      <c r="F38" s="61"/>
      <c r="G38" s="61"/>
      <c r="H38" s="61"/>
      <c r="I38" s="61"/>
    </row>
    <row r="39" spans="1:9" ht="15.5">
      <c r="A39" s="61"/>
      <c r="B39" s="61"/>
      <c r="C39" s="61"/>
      <c r="D39" s="61"/>
      <c r="E39" s="61"/>
      <c r="F39" s="61"/>
      <c r="G39" s="61"/>
      <c r="H39" s="61"/>
      <c r="I39" s="61"/>
    </row>
    <row r="40" spans="1:9" ht="15.5">
      <c r="A40" s="61"/>
      <c r="B40" s="61"/>
      <c r="C40" s="61"/>
      <c r="D40" s="61"/>
      <c r="E40" s="61"/>
      <c r="F40" s="61"/>
      <c r="G40" s="61"/>
      <c r="H40" s="61"/>
      <c r="I40" s="61"/>
    </row>
    <row r="41" spans="1:9" ht="15.5">
      <c r="A41" s="61"/>
      <c r="B41" s="61"/>
      <c r="C41" s="61"/>
      <c r="D41" s="61"/>
      <c r="E41" s="61"/>
      <c r="F41" s="61"/>
      <c r="G41" s="61"/>
      <c r="H41" s="61"/>
      <c r="I41" s="61"/>
    </row>
    <row r="42" spans="1:9" ht="15.5">
      <c r="A42" s="61"/>
      <c r="B42" s="61"/>
      <c r="C42" s="61"/>
      <c r="D42" s="61"/>
      <c r="E42" s="61"/>
      <c r="F42" s="61"/>
      <c r="G42" s="61"/>
      <c r="H42" s="61"/>
      <c r="I42" s="61"/>
    </row>
    <row r="43" spans="1:9" ht="15.5">
      <c r="A43" s="61"/>
      <c r="B43" s="61"/>
      <c r="C43" s="61"/>
      <c r="D43" s="61"/>
      <c r="E43" s="61"/>
      <c r="F43" s="61"/>
      <c r="G43" s="61"/>
      <c r="H43" s="61"/>
      <c r="I43" s="61"/>
    </row>
    <row r="44" spans="1:9" ht="15.5">
      <c r="A44" s="61"/>
      <c r="B44" s="61"/>
      <c r="C44" s="61"/>
      <c r="D44" s="61"/>
      <c r="E44" s="61"/>
      <c r="F44" s="61"/>
      <c r="G44" s="61"/>
      <c r="H44" s="61"/>
      <c r="I44" s="61"/>
    </row>
    <row r="45" spans="1:9" ht="15.5">
      <c r="A45" s="61"/>
      <c r="B45" s="61"/>
      <c r="C45" s="61"/>
      <c r="D45" s="61"/>
      <c r="E45" s="61"/>
      <c r="F45" s="61"/>
      <c r="G45" s="61"/>
      <c r="H45" s="61"/>
      <c r="I45" s="61"/>
    </row>
    <row r="46" spans="1:9" ht="15.5">
      <c r="A46" s="61"/>
      <c r="B46" s="61"/>
      <c r="C46" s="61"/>
      <c r="D46" s="61"/>
      <c r="E46" s="61"/>
      <c r="F46" s="61"/>
      <c r="G46" s="61"/>
      <c r="H46" s="61"/>
      <c r="I46" s="61"/>
    </row>
    <row r="47" spans="1:9" ht="15.5">
      <c r="A47" s="61"/>
      <c r="B47" s="61"/>
      <c r="C47" s="61"/>
      <c r="D47" s="61"/>
      <c r="E47" s="61"/>
      <c r="F47" s="61"/>
      <c r="G47" s="61"/>
      <c r="H47" s="61"/>
      <c r="I47" s="61"/>
    </row>
    <row r="48" spans="1:9" ht="15.5">
      <c r="A48" s="61"/>
      <c r="B48" s="61"/>
      <c r="C48" s="61"/>
      <c r="D48" s="61"/>
      <c r="E48" s="61"/>
      <c r="F48" s="61"/>
      <c r="G48" s="61"/>
      <c r="H48" s="61"/>
      <c r="I48" s="61"/>
    </row>
    <row r="49" spans="1:9" ht="15.5">
      <c r="A49" s="61"/>
      <c r="B49" s="61"/>
      <c r="C49" s="61"/>
      <c r="D49" s="61"/>
      <c r="E49" s="61"/>
      <c r="F49" s="61"/>
      <c r="G49" s="61"/>
      <c r="H49" s="61"/>
      <c r="I49" s="61"/>
    </row>
    <row r="50" spans="1:9" ht="15.5">
      <c r="A50" s="61"/>
      <c r="B50" s="61"/>
      <c r="C50" s="61"/>
      <c r="D50" s="61"/>
      <c r="E50" s="61"/>
      <c r="F50" s="61"/>
      <c r="G50" s="61"/>
      <c r="H50" s="61"/>
      <c r="I50" s="61"/>
    </row>
    <row r="51" spans="1:9" ht="15.5">
      <c r="A51" s="61"/>
      <c r="B51" s="61"/>
      <c r="C51" s="61"/>
      <c r="D51" s="61"/>
      <c r="E51" s="61"/>
      <c r="F51" s="61"/>
      <c r="G51" s="61"/>
      <c r="H51" s="61"/>
      <c r="I51" s="61"/>
    </row>
    <row r="52" spans="1:9" ht="15.5">
      <c r="A52" s="61"/>
      <c r="B52" s="61"/>
      <c r="C52" s="61"/>
      <c r="D52" s="61"/>
      <c r="E52" s="61"/>
      <c r="F52" s="61"/>
      <c r="G52" s="61"/>
      <c r="H52" s="61"/>
      <c r="I52" s="61"/>
    </row>
    <row r="53" spans="1:9" ht="15.5">
      <c r="A53" s="61"/>
      <c r="B53" s="61"/>
      <c r="C53" s="61"/>
      <c r="D53" s="61"/>
      <c r="E53" s="61"/>
      <c r="F53" s="61"/>
      <c r="G53" s="61"/>
      <c r="H53" s="61"/>
      <c r="I53" s="61"/>
    </row>
    <row r="54" spans="1:9" ht="15.5">
      <c r="A54" s="61"/>
      <c r="B54" s="61"/>
      <c r="C54" s="61"/>
      <c r="D54" s="61"/>
      <c r="E54" s="61"/>
      <c r="F54" s="61"/>
      <c r="G54" s="61"/>
      <c r="H54" s="61"/>
      <c r="I54" s="61"/>
    </row>
    <row r="55" spans="1:9" ht="15.5">
      <c r="A55" s="61"/>
      <c r="B55" s="61"/>
      <c r="C55" s="61"/>
      <c r="D55" s="61"/>
      <c r="E55" s="61"/>
      <c r="F55" s="61"/>
      <c r="G55" s="61"/>
      <c r="H55" s="61"/>
      <c r="I55" s="61"/>
    </row>
    <row r="56" spans="1:9" ht="15.5">
      <c r="A56" s="61"/>
      <c r="B56" s="61"/>
      <c r="C56" s="61"/>
      <c r="D56" s="61"/>
      <c r="E56" s="61"/>
      <c r="F56" s="61"/>
      <c r="G56" s="61"/>
      <c r="H56" s="61"/>
      <c r="I56" s="61"/>
    </row>
    <row r="57" spans="1:9" ht="15.5">
      <c r="A57" s="61"/>
      <c r="B57" s="61"/>
      <c r="C57" s="61"/>
      <c r="D57" s="61"/>
      <c r="E57" s="61"/>
      <c r="F57" s="61"/>
      <c r="G57" s="61"/>
      <c r="H57" s="61"/>
      <c r="I57" s="61"/>
    </row>
    <row r="58" spans="1:9" ht="15.5">
      <c r="A58" s="61"/>
      <c r="B58" s="61"/>
      <c r="C58" s="61"/>
      <c r="D58" s="61"/>
      <c r="E58" s="61"/>
      <c r="F58" s="61"/>
      <c r="G58" s="61"/>
      <c r="H58" s="61"/>
      <c r="I58" s="61"/>
    </row>
    <row r="59" spans="1:9" ht="15.5">
      <c r="A59" s="61"/>
      <c r="B59" s="61"/>
      <c r="C59" s="61"/>
      <c r="D59" s="61"/>
      <c r="E59" s="61"/>
      <c r="F59" s="61"/>
      <c r="G59" s="61"/>
      <c r="H59" s="61"/>
      <c r="I59" s="61"/>
    </row>
    <row r="60" spans="1:9" ht="15.5">
      <c r="A60" s="61"/>
      <c r="B60" s="61"/>
      <c r="C60" s="61"/>
      <c r="D60" s="61"/>
      <c r="E60" s="61"/>
      <c r="F60" s="61"/>
      <c r="G60" s="61"/>
      <c r="H60" s="61"/>
      <c r="I60" s="61"/>
    </row>
    <row r="61" spans="1:9" ht="15.5">
      <c r="A61" s="61"/>
      <c r="B61" s="61"/>
      <c r="C61" s="61"/>
      <c r="D61" s="61"/>
      <c r="E61" s="61"/>
      <c r="F61" s="61"/>
      <c r="G61" s="61"/>
      <c r="H61" s="61"/>
      <c r="I61" s="61"/>
    </row>
    <row r="62" spans="1:9" ht="15.5">
      <c r="A62" s="61"/>
      <c r="B62" s="61"/>
      <c r="C62" s="61"/>
      <c r="D62" s="61"/>
      <c r="E62" s="61"/>
      <c r="F62" s="61"/>
      <c r="G62" s="61"/>
      <c r="H62" s="61"/>
      <c r="I62" s="61"/>
    </row>
    <row r="63" spans="1:9" ht="15.5">
      <c r="A63" s="61"/>
      <c r="B63" s="61"/>
      <c r="C63" s="61"/>
      <c r="D63" s="61"/>
      <c r="E63" s="61"/>
      <c r="F63" s="61"/>
      <c r="G63" s="61"/>
      <c r="H63" s="61"/>
      <c r="I63" s="61"/>
    </row>
    <row r="64" spans="1:9" ht="15.5">
      <c r="A64" s="61"/>
      <c r="B64" s="61"/>
      <c r="C64" s="61"/>
      <c r="D64" s="61"/>
      <c r="E64" s="61"/>
      <c r="F64" s="61"/>
      <c r="G64" s="61"/>
      <c r="H64" s="61"/>
      <c r="I64" s="61"/>
    </row>
    <row r="65" spans="1:9" ht="15.5">
      <c r="A65" s="61"/>
      <c r="B65" s="61"/>
      <c r="C65" s="61"/>
      <c r="D65" s="61"/>
      <c r="E65" s="61"/>
      <c r="F65" s="61"/>
      <c r="G65" s="61"/>
      <c r="H65" s="61"/>
      <c r="I65" s="61"/>
    </row>
    <row r="66" spans="1:9" ht="15.5">
      <c r="A66" s="61"/>
      <c r="B66" s="61"/>
      <c r="C66" s="61"/>
      <c r="D66" s="61"/>
      <c r="E66" s="61"/>
      <c r="F66" s="61"/>
      <c r="G66" s="61"/>
      <c r="H66" s="61"/>
      <c r="I66" s="61"/>
    </row>
    <row r="67" spans="1:9" ht="15.5">
      <c r="A67" s="61"/>
      <c r="B67" s="61"/>
      <c r="C67" s="61"/>
      <c r="D67" s="61"/>
      <c r="E67" s="61"/>
      <c r="F67" s="61"/>
      <c r="G67" s="61"/>
      <c r="H67" s="61"/>
      <c r="I67" s="61"/>
    </row>
    <row r="68" spans="1:9" ht="15.5">
      <c r="A68" s="61"/>
      <c r="B68" s="61"/>
      <c r="C68" s="61"/>
      <c r="D68" s="61"/>
      <c r="E68" s="61"/>
      <c r="F68" s="61"/>
      <c r="G68" s="61"/>
      <c r="H68" s="61"/>
      <c r="I68" s="61"/>
    </row>
    <row r="69" spans="1:9" ht="15.5">
      <c r="A69" s="61"/>
      <c r="B69" s="61"/>
      <c r="C69" s="61"/>
      <c r="D69" s="61"/>
      <c r="E69" s="61"/>
      <c r="F69" s="61"/>
      <c r="G69" s="61"/>
      <c r="H69" s="61"/>
      <c r="I69" s="61"/>
    </row>
    <row r="70" spans="1:9" ht="15.5">
      <c r="A70" s="61"/>
      <c r="B70" s="61"/>
      <c r="C70" s="61"/>
      <c r="D70" s="61"/>
      <c r="E70" s="61"/>
      <c r="F70" s="61"/>
      <c r="G70" s="61"/>
      <c r="H70" s="61"/>
      <c r="I70" s="61"/>
    </row>
    <row r="71" spans="1:9" ht="15.5">
      <c r="A71" s="61"/>
      <c r="B71" s="61"/>
      <c r="C71" s="61"/>
      <c r="D71" s="61"/>
      <c r="E71" s="61"/>
      <c r="F71" s="61"/>
      <c r="G71" s="61"/>
      <c r="H71" s="61"/>
      <c r="I71" s="61"/>
    </row>
    <row r="72" spans="1:9" ht="15.5">
      <c r="A72" s="61"/>
      <c r="B72" s="61"/>
      <c r="C72" s="61"/>
      <c r="D72" s="61"/>
      <c r="E72" s="61"/>
      <c r="F72" s="61"/>
      <c r="G72" s="61"/>
      <c r="H72" s="61"/>
      <c r="I72" s="61"/>
    </row>
    <row r="73" spans="1:9" ht="15.5">
      <c r="A73" s="61"/>
      <c r="B73" s="61"/>
      <c r="C73" s="61"/>
      <c r="D73" s="61"/>
      <c r="E73" s="61"/>
      <c r="F73" s="61"/>
      <c r="G73" s="61"/>
      <c r="H73" s="61"/>
      <c r="I73" s="61"/>
    </row>
    <row r="74" spans="1:9" ht="15.5">
      <c r="A74" s="61"/>
      <c r="B74" s="61"/>
      <c r="C74" s="61"/>
      <c r="D74" s="61"/>
      <c r="E74" s="61"/>
      <c r="F74" s="61"/>
      <c r="G74" s="61"/>
      <c r="H74" s="61"/>
      <c r="I74" s="61"/>
    </row>
    <row r="75" spans="1:9" ht="15.5">
      <c r="A75" s="61"/>
      <c r="B75" s="61"/>
      <c r="C75" s="61"/>
      <c r="D75" s="61"/>
      <c r="E75" s="61"/>
      <c r="F75" s="61"/>
      <c r="G75" s="61"/>
      <c r="H75" s="61"/>
      <c r="I75" s="61"/>
    </row>
    <row r="76" spans="1:9" ht="15.5">
      <c r="A76" s="61"/>
      <c r="B76" s="61"/>
      <c r="C76" s="61"/>
      <c r="D76" s="61"/>
      <c r="E76" s="61"/>
      <c r="F76" s="61"/>
      <c r="G76" s="61"/>
      <c r="H76" s="61"/>
      <c r="I76" s="61"/>
    </row>
    <row r="77" spans="1:9" ht="15.5">
      <c r="A77" s="61"/>
      <c r="B77" s="61"/>
      <c r="C77" s="61"/>
      <c r="D77" s="61"/>
      <c r="E77" s="61"/>
      <c r="F77" s="61"/>
      <c r="G77" s="61"/>
      <c r="H77" s="61"/>
      <c r="I77" s="61"/>
    </row>
    <row r="78" spans="1:9" ht="15.5">
      <c r="A78" s="61"/>
      <c r="B78" s="61"/>
      <c r="C78" s="61"/>
      <c r="D78" s="61"/>
      <c r="E78" s="61"/>
      <c r="F78" s="61"/>
      <c r="G78" s="61"/>
      <c r="H78" s="61"/>
      <c r="I78" s="61"/>
    </row>
    <row r="79" spans="1:9" ht="15.5">
      <c r="A79" s="61"/>
      <c r="B79" s="61"/>
      <c r="C79" s="61"/>
      <c r="D79" s="61"/>
      <c r="E79" s="61"/>
      <c r="F79" s="61"/>
      <c r="G79" s="61"/>
      <c r="H79" s="61"/>
      <c r="I79" s="61"/>
    </row>
    <row r="80" spans="1:9" ht="15.5">
      <c r="A80" s="61"/>
      <c r="B80" s="61"/>
      <c r="C80" s="61"/>
      <c r="D80" s="61"/>
      <c r="E80" s="61"/>
      <c r="F80" s="61"/>
      <c r="G80" s="61"/>
      <c r="H80" s="61"/>
      <c r="I80" s="61"/>
    </row>
    <row r="81" spans="1:9" ht="15.5">
      <c r="A81" s="61"/>
      <c r="B81" s="61"/>
      <c r="C81" s="61"/>
      <c r="D81" s="61"/>
      <c r="E81" s="61"/>
      <c r="F81" s="61"/>
      <c r="G81" s="61"/>
      <c r="H81" s="61"/>
      <c r="I81" s="61"/>
    </row>
    <row r="82" spans="1:9" ht="15.5">
      <c r="A82" s="61"/>
      <c r="B82" s="61"/>
      <c r="C82" s="61"/>
      <c r="D82" s="61"/>
      <c r="E82" s="61"/>
      <c r="F82" s="61"/>
      <c r="G82" s="61"/>
      <c r="H82" s="61"/>
      <c r="I82" s="61"/>
    </row>
    <row r="83" spans="1:9" ht="15.5">
      <c r="A83" s="61"/>
      <c r="B83" s="61"/>
      <c r="C83" s="61"/>
      <c r="D83" s="61"/>
      <c r="E83" s="61"/>
      <c r="F83" s="61"/>
      <c r="G83" s="61"/>
      <c r="H83" s="61"/>
      <c r="I83" s="61"/>
    </row>
    <row r="84" spans="1:9" ht="15.5">
      <c r="A84" s="61"/>
      <c r="B84" s="61"/>
      <c r="C84" s="61"/>
      <c r="D84" s="61"/>
      <c r="E84" s="61"/>
      <c r="F84" s="61"/>
      <c r="G84" s="61"/>
      <c r="H84" s="61"/>
      <c r="I84" s="61"/>
    </row>
    <row r="85" spans="1:9" ht="15.5">
      <c r="A85" s="61"/>
      <c r="B85" s="61"/>
      <c r="C85" s="61"/>
      <c r="D85" s="61"/>
      <c r="E85" s="61"/>
      <c r="F85" s="61"/>
      <c r="G85" s="61"/>
      <c r="H85" s="61"/>
      <c r="I85" s="61"/>
    </row>
    <row r="86" spans="1:9" ht="15.5">
      <c r="A86" s="61"/>
      <c r="B86" s="61"/>
      <c r="C86" s="61"/>
      <c r="D86" s="61"/>
      <c r="E86" s="61"/>
      <c r="F86" s="61"/>
      <c r="G86" s="61"/>
      <c r="H86" s="61"/>
      <c r="I86" s="61"/>
    </row>
    <row r="87" spans="1:9" ht="15.5">
      <c r="A87" s="61"/>
      <c r="B87" s="61"/>
      <c r="C87" s="61"/>
      <c r="D87" s="61"/>
      <c r="E87" s="61"/>
      <c r="F87" s="61"/>
      <c r="G87" s="61"/>
      <c r="H87" s="61"/>
      <c r="I87" s="61"/>
    </row>
    <row r="88" spans="1:9" ht="15.5">
      <c r="A88" s="61"/>
      <c r="B88" s="61"/>
      <c r="C88" s="61"/>
      <c r="D88" s="61"/>
      <c r="E88" s="61"/>
      <c r="F88" s="61"/>
      <c r="G88" s="61"/>
      <c r="H88" s="61"/>
      <c r="I88" s="61"/>
    </row>
    <row r="89" spans="1:9" ht="15.5">
      <c r="A89" s="61"/>
      <c r="B89" s="61"/>
      <c r="C89" s="61"/>
      <c r="D89" s="61"/>
      <c r="E89" s="61"/>
      <c r="F89" s="61"/>
      <c r="G89" s="61"/>
      <c r="H89" s="61"/>
      <c r="I89" s="61"/>
    </row>
    <row r="90" spans="1:9" ht="15.5">
      <c r="A90" s="61"/>
      <c r="B90" s="61"/>
      <c r="C90" s="61"/>
      <c r="D90" s="61"/>
      <c r="E90" s="61"/>
      <c r="F90" s="61"/>
      <c r="G90" s="61"/>
      <c r="H90" s="61"/>
      <c r="I90" s="61"/>
    </row>
    <row r="91" spans="1:9" ht="15.5">
      <c r="A91" s="61"/>
      <c r="B91" s="61"/>
      <c r="C91" s="61"/>
      <c r="D91" s="61"/>
      <c r="E91" s="61"/>
      <c r="F91" s="61"/>
      <c r="G91" s="61"/>
      <c r="H91" s="61"/>
      <c r="I91" s="61"/>
    </row>
    <row r="92" spans="1:9" ht="15.5">
      <c r="A92" s="61"/>
      <c r="B92" s="61"/>
      <c r="C92" s="61"/>
      <c r="D92" s="61"/>
      <c r="E92" s="61"/>
      <c r="F92" s="61"/>
      <c r="G92" s="61"/>
      <c r="H92" s="61"/>
      <c r="I92" s="61"/>
    </row>
    <row r="93" spans="1:9" ht="15.5">
      <c r="A93" s="61"/>
      <c r="B93" s="61"/>
      <c r="C93" s="61"/>
      <c r="D93" s="61"/>
      <c r="E93" s="61"/>
      <c r="F93" s="61"/>
      <c r="G93" s="61"/>
      <c r="H93" s="61"/>
      <c r="I93" s="61"/>
    </row>
    <row r="94" spans="1:9" ht="15.5">
      <c r="A94" s="61"/>
      <c r="B94" s="61"/>
      <c r="C94" s="61"/>
      <c r="D94" s="61"/>
      <c r="E94" s="61"/>
      <c r="F94" s="61"/>
      <c r="G94" s="61"/>
      <c r="H94" s="61"/>
      <c r="I94" s="61"/>
    </row>
    <row r="95" spans="1:9" ht="15.5">
      <c r="A95" s="61"/>
      <c r="B95" s="61"/>
      <c r="C95" s="61"/>
      <c r="D95" s="61"/>
      <c r="E95" s="61"/>
      <c r="F95" s="61"/>
      <c r="G95" s="61"/>
      <c r="H95" s="61"/>
      <c r="I95" s="61"/>
    </row>
    <row r="96" spans="1:9" ht="15.5">
      <c r="A96" s="61"/>
      <c r="B96" s="61"/>
      <c r="C96" s="61"/>
      <c r="D96" s="61"/>
      <c r="E96" s="61"/>
      <c r="F96" s="61"/>
      <c r="G96" s="61"/>
      <c r="H96" s="61"/>
      <c r="I96" s="61"/>
    </row>
    <row r="97" spans="1:9" ht="15.5">
      <c r="A97" s="61"/>
      <c r="B97" s="61"/>
      <c r="C97" s="61"/>
      <c r="D97" s="61"/>
      <c r="E97" s="61"/>
      <c r="F97" s="61"/>
      <c r="G97" s="61"/>
      <c r="H97" s="61"/>
      <c r="I97" s="61"/>
    </row>
    <row r="98" spans="1:9" ht="15.5">
      <c r="A98" s="61"/>
      <c r="B98" s="61"/>
      <c r="C98" s="61"/>
      <c r="D98" s="61"/>
      <c r="E98" s="61"/>
      <c r="F98" s="61"/>
      <c r="G98" s="61"/>
      <c r="H98" s="61"/>
      <c r="I98" s="61"/>
    </row>
    <row r="99" spans="1:9" ht="15.5">
      <c r="A99" s="61"/>
      <c r="B99" s="61"/>
      <c r="C99" s="61"/>
      <c r="D99" s="61"/>
      <c r="E99" s="61"/>
      <c r="F99" s="61"/>
      <c r="G99" s="61"/>
      <c r="H99" s="61"/>
      <c r="I99" s="61"/>
    </row>
    <row r="100" spans="1:9" ht="15.5">
      <c r="A100" s="61"/>
      <c r="B100" s="61"/>
      <c r="C100" s="61"/>
      <c r="D100" s="61"/>
      <c r="E100" s="61"/>
      <c r="F100" s="61"/>
      <c r="G100" s="61"/>
      <c r="H100" s="61"/>
      <c r="I100" s="61"/>
    </row>
    <row r="101" spans="1:9" ht="15.5">
      <c r="A101" s="61"/>
      <c r="B101" s="61"/>
      <c r="C101" s="61"/>
      <c r="D101" s="61"/>
      <c r="E101" s="61"/>
      <c r="F101" s="61"/>
      <c r="G101" s="61"/>
      <c r="H101" s="61"/>
      <c r="I101" s="61"/>
    </row>
    <row r="102" spans="1:9" ht="15.5">
      <c r="A102" s="61"/>
      <c r="B102" s="61"/>
      <c r="C102" s="61"/>
      <c r="D102" s="61"/>
      <c r="E102" s="61"/>
      <c r="F102" s="61"/>
      <c r="G102" s="61"/>
      <c r="H102" s="61"/>
      <c r="I102" s="61"/>
    </row>
    <row r="103" spans="1:9" ht="15.5">
      <c r="A103" s="61"/>
      <c r="B103" s="61"/>
      <c r="C103" s="61"/>
      <c r="D103" s="61"/>
      <c r="E103" s="61"/>
      <c r="F103" s="61"/>
      <c r="G103" s="61"/>
      <c r="H103" s="61"/>
      <c r="I103" s="61"/>
    </row>
    <row r="104" spans="1:9" ht="15.5">
      <c r="A104" s="61"/>
      <c r="B104" s="61"/>
      <c r="C104" s="61"/>
      <c r="D104" s="61"/>
      <c r="E104" s="61"/>
      <c r="F104" s="61"/>
      <c r="G104" s="61"/>
      <c r="H104" s="61"/>
      <c r="I104" s="61"/>
    </row>
    <row r="105" spans="1:9" ht="15.5">
      <c r="A105" s="61"/>
      <c r="B105" s="61"/>
      <c r="C105" s="61"/>
      <c r="D105" s="61"/>
      <c r="E105" s="61"/>
      <c r="F105" s="61"/>
      <c r="G105" s="61"/>
      <c r="H105" s="61"/>
      <c r="I105" s="61"/>
    </row>
    <row r="106" spans="1:9" ht="15.5">
      <c r="A106" s="61"/>
      <c r="B106" s="61"/>
      <c r="C106" s="61"/>
      <c r="D106" s="61"/>
      <c r="E106" s="61"/>
      <c r="F106" s="61"/>
      <c r="G106" s="61"/>
      <c r="H106" s="61"/>
      <c r="I106" s="61"/>
    </row>
    <row r="107" spans="1:9" ht="15.5">
      <c r="A107" s="61"/>
      <c r="B107" s="61"/>
      <c r="C107" s="61"/>
      <c r="D107" s="61"/>
      <c r="E107" s="61"/>
      <c r="F107" s="61"/>
      <c r="G107" s="61"/>
      <c r="H107" s="61"/>
      <c r="I107" s="61"/>
    </row>
    <row r="108" spans="1:9" ht="15.5">
      <c r="A108" s="61"/>
      <c r="B108" s="61"/>
      <c r="C108" s="61"/>
      <c r="D108" s="61"/>
      <c r="E108" s="61"/>
      <c r="F108" s="61"/>
      <c r="G108" s="61"/>
      <c r="H108" s="61"/>
      <c r="I108" s="61"/>
    </row>
    <row r="109" spans="1:9" ht="15.5">
      <c r="A109" s="61"/>
      <c r="B109" s="61"/>
      <c r="C109" s="61"/>
      <c r="D109" s="61"/>
      <c r="E109" s="61"/>
      <c r="F109" s="61"/>
      <c r="G109" s="61"/>
      <c r="H109" s="61"/>
      <c r="I109" s="61"/>
    </row>
    <row r="110" spans="1:9" ht="15.5">
      <c r="A110" s="61"/>
      <c r="B110" s="61"/>
      <c r="C110" s="61"/>
      <c r="D110" s="61"/>
      <c r="E110" s="61"/>
      <c r="F110" s="61"/>
      <c r="G110" s="61"/>
      <c r="H110" s="61"/>
      <c r="I110" s="61"/>
    </row>
    <row r="111" spans="1:9" ht="15.5">
      <c r="A111" s="61"/>
      <c r="B111" s="61"/>
      <c r="C111" s="61"/>
      <c r="D111" s="61"/>
      <c r="E111" s="61"/>
      <c r="F111" s="61"/>
      <c r="G111" s="61"/>
      <c r="H111" s="61"/>
      <c r="I111" s="61"/>
    </row>
    <row r="112" spans="1:9" ht="15.5">
      <c r="A112" s="61"/>
      <c r="B112" s="61"/>
      <c r="C112" s="61"/>
      <c r="D112" s="61"/>
      <c r="E112" s="61"/>
      <c r="F112" s="61"/>
      <c r="G112" s="61"/>
      <c r="H112" s="61"/>
      <c r="I112" s="61"/>
    </row>
    <row r="113" spans="1:9" ht="15.5">
      <c r="A113" s="61"/>
      <c r="B113" s="61"/>
      <c r="C113" s="61"/>
      <c r="D113" s="61"/>
      <c r="E113" s="61"/>
      <c r="F113" s="61"/>
      <c r="G113" s="61"/>
      <c r="H113" s="61"/>
      <c r="I113" s="61"/>
    </row>
    <row r="114" spans="1:9" ht="15.5">
      <c r="A114" s="61"/>
      <c r="B114" s="61"/>
      <c r="C114" s="61"/>
      <c r="D114" s="61"/>
      <c r="E114" s="61"/>
      <c r="F114" s="61"/>
      <c r="G114" s="61"/>
      <c r="H114" s="61"/>
      <c r="I114" s="61"/>
    </row>
    <row r="115" spans="1:9" ht="15.5">
      <c r="A115" s="61"/>
      <c r="B115" s="61"/>
      <c r="C115" s="61"/>
      <c r="D115" s="61"/>
      <c r="E115" s="61"/>
      <c r="F115" s="61"/>
      <c r="G115" s="61"/>
      <c r="H115" s="61"/>
      <c r="I115" s="61"/>
    </row>
    <row r="116" spans="1:9" ht="15.5">
      <c r="A116" s="61"/>
      <c r="B116" s="61"/>
      <c r="C116" s="61"/>
      <c r="D116" s="61"/>
      <c r="E116" s="61"/>
      <c r="F116" s="61"/>
      <c r="G116" s="61"/>
      <c r="H116" s="61"/>
      <c r="I116" s="61"/>
    </row>
    <row r="117" spans="1:9" ht="15.5">
      <c r="A117" s="61"/>
      <c r="B117" s="61"/>
      <c r="C117" s="61"/>
      <c r="D117" s="61"/>
      <c r="E117" s="61"/>
      <c r="F117" s="61"/>
      <c r="G117" s="61"/>
      <c r="H117" s="61"/>
      <c r="I117" s="61"/>
    </row>
    <row r="118" spans="1:9" ht="15.5">
      <c r="A118" s="61"/>
      <c r="B118" s="61"/>
      <c r="C118" s="61"/>
      <c r="D118" s="61"/>
      <c r="E118" s="61"/>
      <c r="F118" s="61"/>
      <c r="G118" s="61"/>
      <c r="H118" s="61"/>
      <c r="I118" s="61"/>
    </row>
    <row r="119" spans="1:9" ht="15.5">
      <c r="A119" s="61"/>
      <c r="B119" s="61"/>
      <c r="C119" s="61"/>
      <c r="D119" s="61"/>
      <c r="E119" s="61"/>
      <c r="F119" s="61"/>
      <c r="G119" s="61"/>
      <c r="H119" s="61"/>
      <c r="I119" s="61"/>
    </row>
    <row r="120" spans="1:9" ht="15.5">
      <c r="A120" s="61"/>
      <c r="B120" s="61"/>
      <c r="C120" s="61"/>
      <c r="D120" s="61"/>
      <c r="E120" s="61"/>
      <c r="F120" s="61"/>
      <c r="G120" s="61"/>
      <c r="H120" s="61"/>
      <c r="I120" s="61"/>
    </row>
    <row r="121" spans="1:9" ht="15.5">
      <c r="A121" s="61"/>
      <c r="B121" s="61"/>
      <c r="C121" s="61"/>
      <c r="D121" s="61"/>
      <c r="E121" s="61"/>
      <c r="F121" s="61"/>
      <c r="G121" s="61"/>
      <c r="H121" s="61"/>
      <c r="I121" s="61"/>
    </row>
    <row r="122" spans="1:9" ht="15.5">
      <c r="A122" s="61"/>
      <c r="B122" s="61"/>
      <c r="C122" s="61"/>
      <c r="D122" s="61"/>
      <c r="E122" s="61"/>
      <c r="F122" s="61"/>
      <c r="G122" s="61"/>
      <c r="H122" s="61"/>
      <c r="I122" s="61"/>
    </row>
    <row r="123" spans="1:9" ht="15.5">
      <c r="A123" s="61"/>
      <c r="B123" s="61"/>
      <c r="C123" s="61"/>
      <c r="D123" s="61"/>
      <c r="E123" s="61"/>
      <c r="F123" s="61"/>
      <c r="G123" s="61"/>
      <c r="H123" s="61"/>
      <c r="I123" s="61"/>
    </row>
    <row r="124" spans="1:9" ht="15.5">
      <c r="A124" s="61"/>
      <c r="B124" s="61"/>
      <c r="C124" s="61"/>
      <c r="D124" s="61"/>
      <c r="E124" s="61"/>
      <c r="F124" s="61"/>
      <c r="G124" s="61"/>
      <c r="H124" s="61"/>
      <c r="I124" s="61"/>
    </row>
    <row r="125" spans="1:9" ht="15.5">
      <c r="A125" s="61"/>
      <c r="B125" s="61"/>
      <c r="C125" s="61"/>
      <c r="D125" s="61"/>
      <c r="E125" s="61"/>
      <c r="F125" s="61"/>
      <c r="G125" s="61"/>
      <c r="H125" s="61"/>
      <c r="I125" s="61"/>
    </row>
    <row r="126" spans="1:9" ht="15.5">
      <c r="A126" s="61"/>
      <c r="B126" s="61"/>
      <c r="C126" s="61"/>
      <c r="D126" s="61"/>
      <c r="E126" s="61"/>
      <c r="F126" s="61"/>
      <c r="G126" s="61"/>
      <c r="H126" s="61"/>
      <c r="I126" s="61"/>
    </row>
    <row r="127" spans="1:9" ht="15.5">
      <c r="A127" s="61"/>
      <c r="B127" s="61"/>
      <c r="C127" s="61"/>
      <c r="D127" s="61"/>
      <c r="E127" s="61"/>
      <c r="F127" s="61"/>
      <c r="G127" s="61"/>
      <c r="H127" s="61"/>
      <c r="I127" s="61"/>
    </row>
    <row r="128" spans="1:9" ht="15.5">
      <c r="A128" s="61"/>
      <c r="B128" s="61"/>
      <c r="C128" s="61"/>
      <c r="D128" s="61"/>
      <c r="E128" s="61"/>
      <c r="F128" s="61"/>
      <c r="G128" s="61"/>
      <c r="H128" s="61"/>
      <c r="I128" s="61"/>
    </row>
    <row r="129" spans="1:9" ht="15.5">
      <c r="A129" s="61"/>
      <c r="B129" s="61"/>
      <c r="C129" s="61"/>
      <c r="D129" s="61"/>
      <c r="E129" s="61"/>
      <c r="F129" s="61"/>
      <c r="G129" s="61"/>
      <c r="H129" s="61"/>
      <c r="I129" s="61"/>
    </row>
    <row r="130" spans="1:9" ht="15.5">
      <c r="A130" s="61"/>
      <c r="B130" s="61"/>
      <c r="C130" s="61"/>
      <c r="D130" s="61"/>
      <c r="E130" s="61"/>
      <c r="F130" s="61"/>
      <c r="G130" s="61"/>
      <c r="H130" s="61"/>
      <c r="I130" s="61"/>
    </row>
    <row r="131" spans="1:9" ht="15.5">
      <c r="A131" s="61"/>
      <c r="B131" s="61"/>
      <c r="C131" s="61"/>
      <c r="D131" s="61"/>
      <c r="E131" s="61"/>
      <c r="F131" s="61"/>
      <c r="G131" s="61"/>
      <c r="H131" s="61"/>
      <c r="I131" s="61"/>
    </row>
    <row r="132" spans="1:9" ht="15.5">
      <c r="A132" s="61"/>
      <c r="B132" s="61"/>
      <c r="C132" s="61"/>
      <c r="D132" s="61"/>
      <c r="E132" s="61"/>
      <c r="F132" s="61"/>
      <c r="G132" s="61"/>
      <c r="H132" s="61"/>
      <c r="I132" s="61"/>
    </row>
    <row r="133" spans="1:9" ht="15.5">
      <c r="A133" s="61"/>
      <c r="B133" s="61"/>
      <c r="C133" s="61"/>
      <c r="D133" s="61"/>
      <c r="E133" s="61"/>
      <c r="F133" s="61"/>
      <c r="G133" s="61"/>
      <c r="H133" s="61"/>
      <c r="I133" s="61"/>
    </row>
    <row r="134" spans="1:9" ht="15.5">
      <c r="A134" s="61"/>
      <c r="B134" s="61"/>
      <c r="C134" s="61"/>
      <c r="D134" s="61"/>
      <c r="E134" s="61"/>
      <c r="F134" s="61"/>
      <c r="G134" s="61"/>
      <c r="H134" s="61"/>
      <c r="I134" s="61"/>
    </row>
    <row r="135" spans="1:9" ht="15.5">
      <c r="A135" s="61"/>
      <c r="B135" s="61"/>
      <c r="C135" s="61"/>
      <c r="D135" s="61"/>
      <c r="E135" s="61"/>
      <c r="F135" s="61"/>
      <c r="G135" s="61"/>
      <c r="H135" s="61"/>
      <c r="I135" s="61"/>
    </row>
    <row r="136" spans="1:9" ht="15.5">
      <c r="A136" s="61"/>
      <c r="B136" s="61"/>
      <c r="C136" s="61"/>
      <c r="D136" s="61"/>
      <c r="E136" s="61"/>
      <c r="F136" s="61"/>
      <c r="G136" s="61"/>
      <c r="H136" s="61"/>
      <c r="I136" s="61"/>
    </row>
    <row r="137" spans="1:9" ht="15.5">
      <c r="A137" s="61"/>
      <c r="B137" s="61"/>
      <c r="C137" s="61"/>
      <c r="D137" s="61"/>
      <c r="E137" s="61"/>
      <c r="F137" s="61"/>
      <c r="G137" s="61"/>
      <c r="H137" s="61"/>
      <c r="I137" s="61"/>
    </row>
    <row r="138" spans="1:9" ht="15.5">
      <c r="A138" s="61"/>
      <c r="B138" s="61"/>
      <c r="C138" s="61"/>
      <c r="D138" s="61"/>
      <c r="E138" s="61"/>
      <c r="F138" s="61"/>
      <c r="G138" s="61"/>
      <c r="H138" s="61"/>
      <c r="I138" s="61"/>
    </row>
    <row r="139" spans="1:9" ht="15.5">
      <c r="A139" s="61"/>
      <c r="B139" s="61"/>
      <c r="C139" s="61"/>
      <c r="D139" s="61"/>
      <c r="E139" s="61"/>
      <c r="F139" s="61"/>
      <c r="G139" s="61"/>
      <c r="H139" s="61"/>
      <c r="I139" s="61"/>
    </row>
    <row r="140" spans="1:9" ht="15.5">
      <c r="A140" s="61"/>
      <c r="B140" s="61"/>
      <c r="C140" s="61"/>
      <c r="D140" s="61"/>
      <c r="E140" s="61"/>
      <c r="F140" s="61"/>
      <c r="G140" s="61"/>
      <c r="H140" s="61"/>
      <c r="I140" s="61"/>
    </row>
    <row r="141" spans="1:9" ht="15.5">
      <c r="A141" s="61"/>
      <c r="B141" s="61"/>
      <c r="C141" s="61"/>
      <c r="D141" s="61"/>
      <c r="E141" s="61"/>
      <c r="F141" s="61"/>
      <c r="G141" s="61"/>
      <c r="H141" s="61"/>
      <c r="I141" s="61"/>
    </row>
    <row r="142" spans="1:9" ht="15.5">
      <c r="A142" s="61"/>
      <c r="B142" s="61"/>
      <c r="C142" s="61"/>
      <c r="D142" s="61"/>
      <c r="E142" s="61"/>
      <c r="F142" s="61"/>
      <c r="G142" s="61"/>
      <c r="H142" s="61"/>
      <c r="I142" s="61"/>
    </row>
    <row r="143" spans="1:9" ht="15.5">
      <c r="A143" s="61"/>
      <c r="B143" s="61"/>
      <c r="C143" s="61"/>
      <c r="D143" s="61"/>
      <c r="E143" s="61"/>
      <c r="F143" s="61"/>
      <c r="G143" s="61"/>
      <c r="H143" s="61"/>
      <c r="I143" s="61"/>
    </row>
    <row r="144" spans="1:9" ht="15.5">
      <c r="A144" s="61"/>
      <c r="B144" s="61"/>
      <c r="C144" s="61"/>
      <c r="D144" s="61"/>
      <c r="E144" s="61"/>
      <c r="F144" s="61"/>
      <c r="G144" s="61"/>
      <c r="H144" s="61"/>
      <c r="I144" s="61"/>
    </row>
    <row r="145" spans="1:9" ht="15.5">
      <c r="A145" s="61"/>
      <c r="B145" s="61"/>
      <c r="C145" s="61"/>
      <c r="D145" s="61"/>
      <c r="E145" s="61"/>
      <c r="F145" s="61"/>
      <c r="G145" s="61"/>
      <c r="H145" s="61"/>
      <c r="I145" s="61"/>
    </row>
    <row r="146" spans="1:9" ht="15.5">
      <c r="A146" s="61"/>
      <c r="B146" s="61"/>
      <c r="C146" s="61"/>
      <c r="D146" s="61"/>
      <c r="E146" s="61"/>
      <c r="F146" s="61"/>
      <c r="G146" s="61"/>
      <c r="H146" s="61"/>
      <c r="I146" s="61"/>
    </row>
    <row r="147" spans="1:9" ht="15.5">
      <c r="A147" s="61"/>
      <c r="B147" s="61"/>
      <c r="C147" s="61"/>
      <c r="D147" s="61"/>
      <c r="E147" s="61"/>
      <c r="F147" s="61"/>
      <c r="G147" s="61"/>
      <c r="H147" s="61"/>
      <c r="I147" s="61"/>
    </row>
    <row r="148" spans="1:9" ht="15.5">
      <c r="A148" s="61"/>
      <c r="B148" s="61"/>
      <c r="C148" s="61"/>
      <c r="D148" s="61"/>
      <c r="E148" s="61"/>
      <c r="F148" s="61"/>
      <c r="G148" s="61"/>
      <c r="H148" s="61"/>
      <c r="I148" s="61"/>
    </row>
    <row r="149" spans="1:9" ht="15.5">
      <c r="A149" s="61"/>
      <c r="B149" s="61"/>
      <c r="C149" s="61"/>
      <c r="D149" s="61"/>
      <c r="E149" s="61"/>
      <c r="F149" s="61"/>
      <c r="G149" s="61"/>
      <c r="H149" s="61"/>
      <c r="I149" s="61"/>
    </row>
    <row r="150" spans="1:9" ht="15.5">
      <c r="A150" s="61"/>
      <c r="B150" s="61"/>
      <c r="C150" s="61"/>
      <c r="D150" s="61"/>
      <c r="E150" s="61"/>
      <c r="F150" s="61"/>
      <c r="G150" s="61"/>
      <c r="H150" s="61"/>
      <c r="I150" s="61"/>
    </row>
    <row r="151" spans="1:9" ht="15.5">
      <c r="A151" s="61"/>
      <c r="B151" s="61"/>
      <c r="C151" s="61"/>
      <c r="D151" s="61"/>
      <c r="E151" s="61"/>
      <c r="F151" s="61"/>
      <c r="G151" s="61"/>
      <c r="H151" s="61"/>
      <c r="I151" s="61"/>
    </row>
    <row r="152" spans="1:9" ht="15.5">
      <c r="A152" s="61"/>
      <c r="B152" s="61"/>
      <c r="C152" s="61"/>
      <c r="D152" s="61"/>
      <c r="E152" s="61"/>
      <c r="F152" s="61"/>
      <c r="G152" s="61"/>
      <c r="H152" s="61"/>
      <c r="I152" s="61"/>
    </row>
    <row r="153" spans="1:9" ht="15.5">
      <c r="A153" s="61"/>
      <c r="B153" s="61"/>
      <c r="C153" s="61"/>
      <c r="D153" s="61"/>
      <c r="E153" s="61"/>
      <c r="F153" s="61"/>
      <c r="G153" s="61"/>
      <c r="H153" s="61"/>
      <c r="I153" s="61"/>
    </row>
    <row r="154" spans="1:9" ht="15.5">
      <c r="A154" s="61"/>
      <c r="B154" s="61"/>
      <c r="C154" s="61"/>
      <c r="D154" s="61"/>
      <c r="E154" s="61"/>
      <c r="F154" s="61"/>
      <c r="G154" s="61"/>
      <c r="H154" s="61"/>
      <c r="I154" s="61"/>
    </row>
    <row r="155" spans="1:9" ht="15.5">
      <c r="A155" s="61"/>
      <c r="B155" s="61"/>
      <c r="C155" s="61"/>
      <c r="D155" s="61"/>
      <c r="E155" s="61"/>
      <c r="F155" s="61"/>
      <c r="G155" s="61"/>
      <c r="H155" s="61"/>
      <c r="I155" s="61"/>
    </row>
    <row r="156" spans="1:9" ht="15.5">
      <c r="A156" s="61"/>
      <c r="B156" s="61"/>
      <c r="C156" s="61"/>
      <c r="D156" s="61"/>
      <c r="E156" s="61"/>
      <c r="F156" s="61"/>
      <c r="G156" s="61"/>
      <c r="H156" s="61"/>
      <c r="I156" s="61"/>
    </row>
    <row r="157" spans="1:9" ht="15.5">
      <c r="A157" s="61"/>
      <c r="B157" s="61"/>
      <c r="C157" s="61"/>
      <c r="D157" s="61"/>
      <c r="E157" s="61"/>
      <c r="F157" s="61"/>
      <c r="G157" s="61"/>
      <c r="H157" s="61"/>
      <c r="I157" s="61"/>
    </row>
    <row r="158" spans="1:9" ht="15.5">
      <c r="A158" s="61"/>
      <c r="B158" s="61"/>
      <c r="C158" s="61"/>
      <c r="D158" s="61"/>
      <c r="E158" s="61"/>
      <c r="F158" s="61"/>
      <c r="G158" s="61"/>
      <c r="H158" s="61"/>
      <c r="I158" s="61"/>
    </row>
    <row r="159" spans="1:9" ht="15.5">
      <c r="A159" s="61"/>
      <c r="B159" s="61"/>
      <c r="C159" s="61"/>
      <c r="D159" s="61"/>
      <c r="E159" s="61"/>
      <c r="F159" s="61"/>
      <c r="G159" s="61"/>
      <c r="H159" s="61"/>
      <c r="I159" s="61"/>
    </row>
    <row r="160" spans="1:9" ht="15.5">
      <c r="A160" s="61"/>
      <c r="B160" s="61"/>
      <c r="C160" s="61"/>
      <c r="D160" s="61"/>
      <c r="E160" s="61"/>
      <c r="F160" s="61"/>
      <c r="G160" s="61"/>
      <c r="H160" s="61"/>
      <c r="I160" s="61"/>
    </row>
    <row r="161" spans="1:9" ht="15.5">
      <c r="A161" s="61"/>
      <c r="B161" s="61"/>
      <c r="C161" s="61"/>
      <c r="D161" s="61"/>
      <c r="E161" s="61"/>
      <c r="F161" s="61"/>
      <c r="G161" s="61"/>
      <c r="H161" s="61"/>
      <c r="I161" s="61"/>
    </row>
    <row r="162" spans="1:9" ht="15.5">
      <c r="A162" s="61"/>
      <c r="B162" s="61"/>
      <c r="C162" s="61"/>
      <c r="D162" s="61"/>
      <c r="E162" s="61"/>
      <c r="F162" s="61"/>
      <c r="G162" s="61"/>
      <c r="H162" s="61"/>
      <c r="I162" s="61"/>
    </row>
    <row r="163" spans="1:9" ht="15.5">
      <c r="A163" s="61"/>
      <c r="B163" s="61"/>
      <c r="C163" s="61"/>
      <c r="D163" s="61"/>
      <c r="E163" s="61"/>
      <c r="F163" s="61"/>
      <c r="G163" s="61"/>
      <c r="H163" s="61"/>
      <c r="I163" s="61"/>
    </row>
    <row r="164" spans="1:9" ht="15.5">
      <c r="A164" s="61"/>
      <c r="B164" s="61"/>
      <c r="C164" s="61"/>
      <c r="D164" s="61"/>
      <c r="E164" s="61"/>
      <c r="F164" s="61"/>
      <c r="G164" s="61"/>
      <c r="H164" s="61"/>
      <c r="I164" s="61"/>
    </row>
    <row r="165" spans="1:9" ht="15.5">
      <c r="A165" s="61"/>
      <c r="B165" s="61"/>
      <c r="C165" s="61"/>
      <c r="D165" s="61"/>
      <c r="E165" s="61"/>
      <c r="F165" s="61"/>
      <c r="G165" s="61"/>
      <c r="H165" s="61"/>
      <c r="I165" s="61"/>
    </row>
    <row r="166" spans="1:9" ht="15.5">
      <c r="A166" s="61"/>
      <c r="B166" s="61"/>
      <c r="C166" s="61"/>
      <c r="D166" s="61"/>
      <c r="E166" s="61"/>
      <c r="F166" s="61"/>
      <c r="G166" s="61"/>
      <c r="H166" s="61"/>
      <c r="I166" s="61"/>
    </row>
    <row r="167" spans="1:9" ht="15.5">
      <c r="A167" s="61"/>
      <c r="B167" s="61"/>
      <c r="C167" s="61"/>
      <c r="D167" s="61"/>
      <c r="E167" s="61"/>
      <c r="F167" s="61"/>
      <c r="G167" s="61"/>
      <c r="H167" s="61"/>
      <c r="I167" s="61"/>
    </row>
    <row r="168" spans="1:9" ht="15.5">
      <c r="A168" s="61"/>
      <c r="B168" s="61"/>
      <c r="C168" s="61"/>
      <c r="D168" s="61"/>
      <c r="E168" s="61"/>
      <c r="F168" s="61"/>
      <c r="G168" s="61"/>
      <c r="H168" s="61"/>
      <c r="I168" s="61"/>
    </row>
    <row r="169" spans="1:9" ht="15.5">
      <c r="A169" s="61"/>
      <c r="B169" s="61"/>
      <c r="C169" s="61"/>
      <c r="D169" s="61"/>
      <c r="E169" s="61"/>
      <c r="F169" s="61"/>
      <c r="G169" s="61"/>
      <c r="H169" s="61"/>
      <c r="I169" s="61"/>
    </row>
    <row r="170" spans="1:9" ht="15.5">
      <c r="A170" s="61"/>
      <c r="B170" s="61"/>
      <c r="C170" s="61"/>
      <c r="D170" s="61"/>
      <c r="E170" s="61"/>
      <c r="F170" s="61"/>
      <c r="G170" s="61"/>
      <c r="H170" s="61"/>
      <c r="I170" s="61"/>
    </row>
    <row r="171" spans="1:9" ht="15.5">
      <c r="A171" s="61"/>
      <c r="B171" s="61"/>
      <c r="C171" s="61"/>
      <c r="D171" s="61"/>
      <c r="E171" s="61"/>
      <c r="F171" s="61"/>
      <c r="G171" s="61"/>
      <c r="H171" s="61"/>
      <c r="I171" s="61"/>
    </row>
    <row r="172" spans="1:9" ht="15.5">
      <c r="A172" s="61"/>
      <c r="B172" s="61"/>
      <c r="C172" s="61"/>
      <c r="D172" s="61"/>
      <c r="E172" s="61"/>
      <c r="F172" s="61"/>
      <c r="G172" s="61"/>
      <c r="H172" s="61"/>
      <c r="I172" s="61"/>
    </row>
    <row r="173" spans="1:9" ht="15.5">
      <c r="A173" s="61"/>
      <c r="B173" s="61"/>
      <c r="C173" s="61"/>
      <c r="D173" s="61"/>
      <c r="E173" s="61"/>
      <c r="F173" s="61"/>
      <c r="G173" s="61"/>
      <c r="H173" s="61"/>
      <c r="I173" s="61"/>
    </row>
    <row r="174" spans="1:9" ht="15.5">
      <c r="A174" s="61"/>
      <c r="B174" s="61"/>
      <c r="C174" s="61"/>
      <c r="D174" s="61"/>
      <c r="E174" s="61"/>
      <c r="F174" s="61"/>
      <c r="G174" s="61"/>
      <c r="H174" s="61"/>
      <c r="I174" s="61"/>
    </row>
    <row r="175" spans="1:9" ht="15.5">
      <c r="A175" s="61"/>
      <c r="B175" s="61"/>
      <c r="C175" s="61"/>
      <c r="D175" s="61"/>
      <c r="E175" s="61"/>
      <c r="F175" s="61"/>
      <c r="G175" s="61"/>
      <c r="H175" s="61"/>
      <c r="I175" s="61"/>
    </row>
    <row r="176" spans="1:9" ht="15.5">
      <c r="A176" s="61"/>
      <c r="B176" s="61"/>
      <c r="C176" s="61"/>
      <c r="D176" s="61"/>
      <c r="E176" s="61"/>
      <c r="F176" s="61"/>
      <c r="G176" s="61"/>
      <c r="H176" s="61"/>
      <c r="I176" s="61"/>
    </row>
    <row r="177" spans="1:9" ht="15.5">
      <c r="A177" s="61"/>
      <c r="B177" s="61"/>
      <c r="C177" s="61"/>
      <c r="D177" s="61"/>
      <c r="E177" s="61"/>
      <c r="F177" s="61"/>
      <c r="G177" s="61"/>
      <c r="H177" s="61"/>
      <c r="I177" s="61"/>
    </row>
    <row r="178" spans="1:9" ht="15.5">
      <c r="A178" s="61"/>
      <c r="B178" s="61"/>
      <c r="C178" s="61"/>
      <c r="D178" s="61"/>
      <c r="E178" s="61"/>
      <c r="F178" s="61"/>
      <c r="G178" s="61"/>
      <c r="H178" s="61"/>
      <c r="I178" s="61"/>
    </row>
    <row r="179" spans="1:9" ht="15.5">
      <c r="A179" s="61"/>
      <c r="B179" s="61"/>
      <c r="C179" s="61"/>
      <c r="D179" s="61"/>
      <c r="E179" s="61"/>
      <c r="F179" s="61"/>
      <c r="G179" s="61"/>
      <c r="H179" s="61"/>
      <c r="I179" s="61"/>
    </row>
    <row r="180" spans="1:9" ht="15.5">
      <c r="A180" s="61"/>
      <c r="B180" s="61"/>
      <c r="C180" s="61"/>
      <c r="D180" s="61"/>
      <c r="E180" s="61"/>
      <c r="F180" s="61"/>
      <c r="G180" s="61"/>
      <c r="H180" s="61"/>
      <c r="I180" s="61"/>
    </row>
    <row r="181" spans="1:9" ht="15.5">
      <c r="A181" s="61"/>
      <c r="B181" s="61"/>
      <c r="C181" s="61"/>
      <c r="D181" s="61"/>
      <c r="E181" s="61"/>
      <c r="F181" s="61"/>
      <c r="G181" s="61"/>
      <c r="H181" s="61"/>
      <c r="I181" s="61"/>
    </row>
    <row r="182" spans="1:9" ht="15.5">
      <c r="A182" s="61"/>
      <c r="B182" s="61"/>
      <c r="C182" s="61"/>
      <c r="D182" s="61"/>
      <c r="E182" s="61"/>
      <c r="F182" s="61"/>
      <c r="G182" s="61"/>
      <c r="H182" s="61"/>
      <c r="I182" s="61"/>
    </row>
    <row r="183" spans="1:9" ht="15.5">
      <c r="A183" s="61"/>
      <c r="B183" s="61"/>
      <c r="C183" s="61"/>
      <c r="D183" s="61"/>
      <c r="E183" s="61"/>
      <c r="F183" s="61"/>
      <c r="G183" s="61"/>
      <c r="H183" s="61"/>
      <c r="I183" s="61"/>
    </row>
    <row r="184" spans="1:9" ht="15.5">
      <c r="A184" s="61"/>
      <c r="B184" s="61"/>
      <c r="C184" s="61"/>
      <c r="D184" s="61"/>
      <c r="E184" s="61"/>
      <c r="F184" s="61"/>
      <c r="G184" s="61"/>
      <c r="H184" s="61"/>
      <c r="I184" s="61"/>
    </row>
    <row r="185" spans="1:9" ht="15.5">
      <c r="A185" s="61"/>
      <c r="B185" s="61"/>
      <c r="C185" s="61"/>
      <c r="D185" s="61"/>
      <c r="E185" s="61"/>
      <c r="F185" s="61"/>
      <c r="G185" s="61"/>
      <c r="H185" s="61"/>
      <c r="I185" s="61"/>
    </row>
    <row r="186" spans="1:9" ht="15.5">
      <c r="A186" s="61"/>
      <c r="B186" s="61"/>
      <c r="C186" s="61"/>
      <c r="D186" s="61"/>
      <c r="E186" s="61"/>
      <c r="F186" s="61"/>
      <c r="G186" s="61"/>
      <c r="H186" s="61"/>
      <c r="I186" s="61"/>
    </row>
    <row r="187" spans="1:9" ht="15.5">
      <c r="A187" s="61"/>
      <c r="B187" s="61"/>
      <c r="C187" s="61"/>
      <c r="D187" s="61"/>
      <c r="E187" s="61"/>
      <c r="F187" s="61"/>
      <c r="G187" s="61"/>
      <c r="H187" s="61"/>
      <c r="I187" s="61"/>
    </row>
    <row r="188" spans="1:9" ht="15.5">
      <c r="A188" s="61"/>
      <c r="B188" s="61"/>
      <c r="C188" s="61"/>
      <c r="D188" s="61"/>
      <c r="E188" s="61"/>
      <c r="F188" s="61"/>
      <c r="G188" s="61"/>
      <c r="H188" s="61"/>
      <c r="I188" s="61"/>
    </row>
    <row r="189" spans="1:9" ht="15.5">
      <c r="A189" s="61"/>
      <c r="B189" s="61"/>
      <c r="C189" s="61"/>
      <c r="D189" s="61"/>
      <c r="E189" s="61"/>
      <c r="F189" s="61"/>
      <c r="G189" s="61"/>
      <c r="H189" s="61"/>
      <c r="I189" s="61"/>
    </row>
    <row r="190" spans="1:9" ht="15.5">
      <c r="A190" s="61"/>
      <c r="B190" s="61"/>
      <c r="C190" s="61"/>
      <c r="D190" s="61"/>
      <c r="E190" s="61"/>
      <c r="F190" s="61"/>
      <c r="G190" s="61"/>
      <c r="H190" s="61"/>
      <c r="I190" s="61"/>
    </row>
    <row r="191" spans="1:9" ht="15.5">
      <c r="A191" s="61"/>
      <c r="B191" s="61"/>
      <c r="C191" s="61"/>
      <c r="D191" s="61"/>
      <c r="E191" s="61"/>
      <c r="F191" s="61"/>
      <c r="G191" s="61"/>
      <c r="H191" s="61"/>
      <c r="I191" s="61"/>
    </row>
    <row r="192" spans="1:9" ht="15.5">
      <c r="A192" s="61"/>
      <c r="B192" s="61"/>
      <c r="C192" s="61"/>
      <c r="D192" s="61"/>
      <c r="E192" s="61"/>
      <c r="F192" s="61"/>
      <c r="G192" s="61"/>
      <c r="H192" s="61"/>
      <c r="I192" s="61"/>
    </row>
    <row r="193" spans="1:9" ht="15.5">
      <c r="A193" s="61"/>
      <c r="B193" s="61"/>
      <c r="C193" s="61"/>
      <c r="D193" s="61"/>
      <c r="E193" s="61"/>
      <c r="F193" s="61"/>
      <c r="G193" s="61"/>
      <c r="H193" s="61"/>
      <c r="I193" s="61"/>
    </row>
    <row r="194" spans="1:9" ht="15.5">
      <c r="A194" s="61"/>
      <c r="B194" s="61"/>
      <c r="C194" s="61"/>
      <c r="D194" s="61"/>
      <c r="E194" s="61"/>
      <c r="F194" s="61"/>
      <c r="G194" s="61"/>
      <c r="H194" s="61"/>
      <c r="I194" s="61"/>
    </row>
    <row r="195" spans="1:9" ht="15.5">
      <c r="A195" s="61"/>
      <c r="B195" s="61"/>
      <c r="C195" s="61"/>
      <c r="D195" s="61"/>
      <c r="E195" s="61"/>
      <c r="F195" s="61"/>
      <c r="G195" s="61"/>
      <c r="H195" s="61"/>
      <c r="I195" s="61"/>
    </row>
    <row r="196" spans="1:9" ht="15.5">
      <c r="A196" s="61"/>
      <c r="B196" s="61"/>
      <c r="C196" s="61"/>
      <c r="D196" s="61"/>
      <c r="E196" s="61"/>
      <c r="F196" s="61"/>
      <c r="G196" s="61"/>
      <c r="H196" s="61"/>
      <c r="I196" s="61"/>
    </row>
    <row r="197" spans="1:9" ht="15.5">
      <c r="A197" s="61"/>
      <c r="B197" s="61"/>
      <c r="C197" s="61"/>
      <c r="D197" s="61"/>
      <c r="E197" s="61"/>
      <c r="F197" s="61"/>
      <c r="G197" s="61"/>
      <c r="H197" s="61"/>
      <c r="I197" s="61"/>
    </row>
    <row r="198" spans="1:9" ht="15.5">
      <c r="A198" s="61"/>
      <c r="B198" s="61"/>
      <c r="C198" s="61"/>
      <c r="D198" s="61"/>
      <c r="E198" s="61"/>
      <c r="F198" s="61"/>
      <c r="G198" s="61"/>
      <c r="H198" s="61"/>
      <c r="I198" s="61"/>
    </row>
    <row r="199" spans="1:9" ht="15.5">
      <c r="A199" s="61"/>
      <c r="B199" s="61"/>
      <c r="C199" s="61"/>
      <c r="D199" s="61"/>
      <c r="E199" s="61"/>
      <c r="F199" s="61"/>
      <c r="G199" s="61"/>
      <c r="H199" s="61"/>
      <c r="I199" s="61"/>
    </row>
    <row r="200" spans="1:9" ht="15.5">
      <c r="A200" s="61"/>
      <c r="B200" s="61"/>
      <c r="C200" s="61"/>
      <c r="D200" s="61"/>
      <c r="E200" s="61"/>
      <c r="F200" s="61"/>
      <c r="G200" s="61"/>
      <c r="H200" s="61"/>
      <c r="I200" s="61"/>
    </row>
    <row r="201" spans="1:9" ht="15.5">
      <c r="A201" s="61"/>
      <c r="B201" s="61"/>
      <c r="C201" s="61"/>
      <c r="D201" s="61"/>
      <c r="E201" s="61"/>
      <c r="F201" s="61"/>
      <c r="G201" s="61"/>
      <c r="H201" s="61"/>
      <c r="I201" s="61"/>
    </row>
    <row r="202" spans="1:9" ht="15.5">
      <c r="A202" s="61"/>
      <c r="B202" s="61"/>
      <c r="C202" s="61"/>
      <c r="D202" s="61"/>
      <c r="E202" s="61"/>
      <c r="F202" s="61"/>
      <c r="G202" s="61"/>
      <c r="H202" s="61"/>
      <c r="I202" s="61"/>
    </row>
    <row r="203" spans="1:9" ht="15.5">
      <c r="A203" s="61"/>
      <c r="B203" s="61"/>
      <c r="C203" s="61"/>
      <c r="D203" s="61"/>
      <c r="E203" s="61"/>
      <c r="F203" s="61"/>
      <c r="G203" s="61"/>
      <c r="H203" s="61"/>
      <c r="I203" s="61"/>
    </row>
    <row r="204" spans="1:9" ht="15.5">
      <c r="A204" s="61"/>
      <c r="B204" s="61"/>
      <c r="C204" s="61"/>
      <c r="D204" s="61"/>
      <c r="E204" s="61"/>
      <c r="F204" s="61"/>
      <c r="G204" s="61"/>
      <c r="H204" s="61"/>
      <c r="I204" s="61"/>
    </row>
    <row r="205" spans="1:9" ht="15.5">
      <c r="A205" s="61"/>
      <c r="B205" s="61"/>
      <c r="C205" s="61"/>
      <c r="D205" s="61"/>
      <c r="E205" s="61"/>
      <c r="F205" s="61"/>
      <c r="G205" s="61"/>
      <c r="H205" s="61"/>
      <c r="I205" s="61"/>
    </row>
    <row r="206" spans="1:9" ht="15.5">
      <c r="A206" s="61"/>
      <c r="B206" s="61"/>
      <c r="C206" s="61"/>
      <c r="D206" s="61"/>
      <c r="E206" s="61"/>
      <c r="F206" s="61"/>
      <c r="G206" s="61"/>
      <c r="H206" s="61"/>
      <c r="I206" s="61"/>
    </row>
    <row r="207" spans="1:9" ht="15.5">
      <c r="A207" s="61"/>
      <c r="B207" s="61"/>
      <c r="C207" s="61"/>
      <c r="D207" s="61"/>
      <c r="E207" s="61"/>
      <c r="F207" s="61"/>
      <c r="G207" s="61"/>
      <c r="H207" s="61"/>
      <c r="I207" s="61"/>
    </row>
    <row r="208" spans="1:9" ht="15.5">
      <c r="A208" s="61"/>
      <c r="B208" s="61"/>
      <c r="C208" s="61"/>
      <c r="D208" s="61"/>
      <c r="E208" s="61"/>
      <c r="F208" s="61"/>
      <c r="G208" s="61"/>
      <c r="H208" s="61"/>
      <c r="I208" s="61"/>
    </row>
    <row r="209" spans="1:9" ht="15.5">
      <c r="A209" s="61"/>
      <c r="B209" s="61"/>
      <c r="C209" s="61"/>
      <c r="D209" s="61"/>
      <c r="E209" s="61"/>
      <c r="F209" s="61"/>
      <c r="G209" s="61"/>
      <c r="H209" s="61"/>
      <c r="I209" s="61"/>
    </row>
    <row r="210" spans="1:9" ht="15.5">
      <c r="A210" s="61"/>
      <c r="B210" s="61"/>
      <c r="C210" s="61"/>
      <c r="D210" s="61"/>
      <c r="E210" s="61"/>
      <c r="F210" s="61"/>
      <c r="G210" s="61"/>
      <c r="H210" s="61"/>
      <c r="I210" s="61"/>
    </row>
    <row r="211" spans="1:9" ht="15.5">
      <c r="A211" s="61"/>
      <c r="B211" s="61"/>
      <c r="C211" s="61"/>
      <c r="D211" s="61"/>
      <c r="E211" s="61"/>
      <c r="F211" s="61"/>
      <c r="G211" s="61"/>
      <c r="H211" s="61"/>
      <c r="I211" s="61"/>
    </row>
    <row r="212" spans="1:9" ht="15.5">
      <c r="A212" s="61"/>
      <c r="B212" s="61"/>
      <c r="C212" s="61"/>
      <c r="D212" s="61"/>
      <c r="E212" s="61"/>
      <c r="F212" s="61"/>
      <c r="G212" s="61"/>
      <c r="H212" s="61"/>
      <c r="I212" s="61"/>
    </row>
    <row r="213" spans="1:9" ht="15.5">
      <c r="A213" s="61"/>
      <c r="B213" s="61"/>
      <c r="C213" s="61"/>
      <c r="D213" s="61"/>
      <c r="E213" s="61"/>
      <c r="F213" s="61"/>
      <c r="G213" s="61"/>
      <c r="H213" s="61"/>
      <c r="I213" s="61"/>
    </row>
    <row r="214" spans="1:9" ht="15.5">
      <c r="A214" s="61"/>
      <c r="B214" s="61"/>
      <c r="C214" s="61"/>
      <c r="D214" s="61"/>
      <c r="E214" s="61"/>
      <c r="F214" s="61"/>
      <c r="G214" s="61"/>
      <c r="H214" s="61"/>
      <c r="I214" s="61"/>
    </row>
    <row r="215" spans="1:9" ht="15.5">
      <c r="A215" s="61"/>
      <c r="B215" s="61"/>
      <c r="C215" s="61"/>
      <c r="D215" s="61"/>
      <c r="E215" s="61"/>
      <c r="F215" s="61"/>
      <c r="G215" s="61"/>
      <c r="H215" s="61"/>
      <c r="I215" s="61"/>
    </row>
    <row r="216" spans="1:9" ht="15.5">
      <c r="A216" s="61"/>
      <c r="B216" s="61"/>
      <c r="C216" s="61"/>
      <c r="D216" s="61"/>
      <c r="E216" s="61"/>
      <c r="F216" s="61"/>
      <c r="G216" s="61"/>
      <c r="H216" s="61"/>
      <c r="I216" s="61"/>
    </row>
    <row r="217" spans="1:9" ht="15.5">
      <c r="A217" s="61"/>
      <c r="B217" s="61"/>
      <c r="C217" s="61"/>
      <c r="D217" s="61"/>
      <c r="E217" s="61"/>
      <c r="F217" s="61"/>
      <c r="G217" s="61"/>
      <c r="H217" s="61"/>
      <c r="I217" s="61"/>
    </row>
    <row r="218" spans="1:9" ht="15.5">
      <c r="A218" s="61"/>
      <c r="B218" s="61"/>
      <c r="C218" s="61"/>
      <c r="D218" s="61"/>
      <c r="E218" s="61"/>
      <c r="F218" s="61"/>
      <c r="G218" s="61"/>
      <c r="H218" s="61"/>
      <c r="I218" s="61"/>
    </row>
    <row r="219" spans="1:9" ht="15.5">
      <c r="A219" s="61"/>
      <c r="B219" s="61"/>
      <c r="C219" s="61"/>
      <c r="D219" s="61"/>
      <c r="E219" s="61"/>
      <c r="F219" s="61"/>
      <c r="G219" s="61"/>
      <c r="H219" s="61"/>
      <c r="I219" s="61"/>
    </row>
    <row r="220" spans="1:9" ht="15.5">
      <c r="A220" s="61"/>
      <c r="B220" s="61"/>
      <c r="C220" s="61"/>
      <c r="D220" s="61"/>
      <c r="E220" s="61"/>
      <c r="F220" s="61"/>
      <c r="G220" s="61"/>
      <c r="H220" s="61"/>
      <c r="I220" s="61"/>
    </row>
    <row r="221" spans="1:9" ht="15.5">
      <c r="A221" s="61"/>
      <c r="B221" s="61"/>
      <c r="C221" s="61"/>
      <c r="D221" s="61"/>
      <c r="E221" s="61"/>
      <c r="F221" s="61"/>
      <c r="G221" s="61"/>
      <c r="H221" s="61"/>
      <c r="I221" s="61"/>
    </row>
    <row r="222" spans="1:9" ht="15.5">
      <c r="A222" s="61"/>
      <c r="B222" s="61"/>
      <c r="C222" s="61"/>
      <c r="D222" s="61"/>
      <c r="E222" s="61"/>
      <c r="F222" s="61"/>
      <c r="G222" s="61"/>
      <c r="H222" s="61"/>
      <c r="I222" s="61"/>
    </row>
    <row r="223" spans="1:9" ht="15.5">
      <c r="A223" s="61"/>
      <c r="B223" s="61"/>
      <c r="C223" s="61"/>
      <c r="D223" s="61"/>
      <c r="E223" s="61"/>
      <c r="F223" s="61"/>
      <c r="G223" s="61"/>
      <c r="H223" s="61"/>
      <c r="I223" s="61"/>
    </row>
    <row r="224" spans="1:9" ht="15.5">
      <c r="A224" s="61"/>
      <c r="B224" s="61"/>
      <c r="C224" s="61"/>
      <c r="D224" s="61"/>
      <c r="E224" s="61"/>
      <c r="F224" s="61"/>
      <c r="G224" s="61"/>
      <c r="H224" s="61"/>
      <c r="I224" s="61"/>
    </row>
    <row r="225" spans="1:9" ht="15.5">
      <c r="A225" s="61"/>
      <c r="B225" s="61"/>
      <c r="C225" s="61"/>
      <c r="D225" s="61"/>
      <c r="E225" s="61"/>
      <c r="F225" s="61"/>
      <c r="G225" s="61"/>
      <c r="H225" s="61"/>
      <c r="I225" s="61"/>
    </row>
    <row r="226" spans="1:9" ht="15.5">
      <c r="A226" s="61"/>
      <c r="B226" s="61"/>
      <c r="C226" s="61"/>
      <c r="D226" s="61"/>
      <c r="E226" s="61"/>
      <c r="F226" s="61"/>
      <c r="G226" s="61"/>
      <c r="H226" s="61"/>
      <c r="I226" s="61"/>
    </row>
    <row r="227" spans="1:9" ht="15.5">
      <c r="A227" s="61"/>
      <c r="B227" s="61"/>
      <c r="C227" s="61"/>
      <c r="D227" s="61"/>
      <c r="E227" s="61"/>
      <c r="F227" s="61"/>
      <c r="G227" s="61"/>
      <c r="H227" s="61"/>
      <c r="I227" s="61"/>
    </row>
    <row r="228" spans="1:9" ht="15.5">
      <c r="A228" s="61"/>
      <c r="B228" s="61"/>
      <c r="C228" s="61"/>
      <c r="D228" s="61"/>
      <c r="E228" s="61"/>
      <c r="F228" s="61"/>
      <c r="G228" s="61"/>
      <c r="H228" s="61"/>
      <c r="I228" s="61"/>
    </row>
    <row r="229" spans="1:9" ht="15.5">
      <c r="A229" s="61"/>
      <c r="B229" s="61"/>
      <c r="C229" s="61"/>
      <c r="D229" s="61"/>
      <c r="E229" s="61"/>
      <c r="F229" s="61"/>
      <c r="G229" s="61"/>
      <c r="H229" s="61"/>
      <c r="I229" s="61"/>
    </row>
    <row r="230" spans="1:9" ht="15.5">
      <c r="A230" s="61"/>
      <c r="B230" s="61"/>
      <c r="C230" s="61"/>
      <c r="D230" s="61"/>
      <c r="E230" s="61"/>
      <c r="F230" s="61"/>
      <c r="G230" s="61"/>
      <c r="H230" s="61"/>
      <c r="I230" s="61"/>
    </row>
    <row r="231" spans="1:9" ht="15.5">
      <c r="A231" s="61"/>
      <c r="B231" s="61"/>
      <c r="C231" s="61"/>
      <c r="D231" s="61"/>
      <c r="E231" s="61"/>
      <c r="F231" s="61"/>
      <c r="G231" s="61"/>
      <c r="H231" s="61"/>
      <c r="I231" s="61"/>
    </row>
    <row r="232" spans="1:9" ht="15.5">
      <c r="A232" s="61"/>
      <c r="B232" s="61"/>
      <c r="C232" s="61"/>
      <c r="D232" s="61"/>
      <c r="E232" s="61"/>
      <c r="F232" s="61"/>
      <c r="G232" s="61"/>
      <c r="H232" s="61"/>
      <c r="I232" s="61"/>
    </row>
    <row r="233" spans="1:9" ht="15.5">
      <c r="A233" s="61"/>
      <c r="B233" s="61"/>
      <c r="C233" s="61"/>
      <c r="D233" s="61"/>
      <c r="E233" s="61"/>
      <c r="F233" s="61"/>
      <c r="G233" s="61"/>
      <c r="H233" s="61"/>
      <c r="I233" s="61"/>
    </row>
    <row r="234" spans="1:9" ht="15.5">
      <c r="A234" s="61"/>
      <c r="B234" s="61"/>
      <c r="C234" s="61"/>
      <c r="D234" s="61"/>
      <c r="E234" s="61"/>
      <c r="F234" s="61"/>
      <c r="G234" s="61"/>
      <c r="H234" s="61"/>
      <c r="I234" s="61"/>
    </row>
    <row r="235" spans="1:9" ht="15.5">
      <c r="A235" s="61"/>
      <c r="B235" s="61"/>
      <c r="C235" s="61"/>
      <c r="D235" s="61"/>
      <c r="E235" s="61"/>
      <c r="F235" s="61"/>
      <c r="G235" s="61"/>
      <c r="H235" s="61"/>
      <c r="I235" s="61"/>
    </row>
    <row r="236" spans="1:9" ht="15.5">
      <c r="A236" s="61"/>
      <c r="B236" s="61"/>
      <c r="C236" s="61"/>
      <c r="D236" s="61"/>
      <c r="E236" s="61"/>
      <c r="F236" s="61"/>
      <c r="G236" s="61"/>
      <c r="H236" s="61"/>
      <c r="I236" s="61"/>
    </row>
    <row r="237" spans="1:9" ht="15.5">
      <c r="A237" s="61"/>
      <c r="B237" s="61"/>
      <c r="C237" s="61"/>
      <c r="D237" s="61"/>
      <c r="E237" s="61"/>
      <c r="F237" s="61"/>
      <c r="G237" s="61"/>
      <c r="H237" s="61"/>
      <c r="I237" s="61"/>
    </row>
    <row r="238" spans="1:9" ht="15.5">
      <c r="A238" s="61"/>
      <c r="B238" s="61"/>
      <c r="C238" s="61"/>
      <c r="D238" s="61"/>
      <c r="E238" s="61"/>
      <c r="F238" s="61"/>
      <c r="G238" s="61"/>
      <c r="H238" s="61"/>
      <c r="I238" s="61"/>
    </row>
    <row r="239" spans="1:9" ht="15.5">
      <c r="A239" s="61"/>
      <c r="B239" s="61"/>
      <c r="C239" s="61"/>
      <c r="D239" s="61"/>
      <c r="E239" s="61"/>
      <c r="F239" s="61"/>
      <c r="G239" s="61"/>
      <c r="H239" s="61"/>
      <c r="I239" s="61"/>
    </row>
    <row r="240" spans="1:9" ht="15.5">
      <c r="A240" s="61"/>
      <c r="B240" s="61"/>
      <c r="C240" s="61"/>
      <c r="D240" s="61"/>
      <c r="E240" s="61"/>
      <c r="F240" s="61"/>
      <c r="G240" s="61"/>
      <c r="H240" s="61"/>
      <c r="I240" s="61"/>
    </row>
    <row r="241" spans="1:9" ht="15.5">
      <c r="A241" s="61"/>
      <c r="B241" s="61"/>
      <c r="C241" s="61"/>
      <c r="D241" s="61"/>
      <c r="E241" s="61"/>
      <c r="F241" s="61"/>
      <c r="G241" s="61"/>
      <c r="H241" s="61"/>
      <c r="I241" s="61"/>
    </row>
    <row r="242" spans="1:9" ht="15.5">
      <c r="A242" s="61"/>
      <c r="B242" s="61"/>
      <c r="C242" s="61"/>
      <c r="D242" s="61"/>
      <c r="E242" s="61"/>
      <c r="F242" s="61"/>
      <c r="G242" s="61"/>
      <c r="H242" s="61"/>
      <c r="I242" s="61"/>
    </row>
    <row r="243" spans="1:9" ht="15.5">
      <c r="A243" s="61"/>
      <c r="B243" s="61"/>
      <c r="C243" s="61"/>
      <c r="D243" s="61"/>
      <c r="E243" s="61"/>
      <c r="F243" s="61"/>
      <c r="G243" s="61"/>
      <c r="H243" s="61"/>
      <c r="I243" s="61"/>
    </row>
    <row r="244" spans="1:9" ht="15.5">
      <c r="A244" s="61"/>
      <c r="B244" s="61"/>
      <c r="C244" s="61"/>
      <c r="D244" s="61"/>
      <c r="E244" s="61"/>
      <c r="F244" s="61"/>
      <c r="G244" s="61"/>
      <c r="H244" s="61"/>
      <c r="I244" s="61"/>
    </row>
    <row r="245" spans="1:9" ht="15.5">
      <c r="A245" s="61"/>
      <c r="B245" s="61"/>
      <c r="C245" s="61"/>
      <c r="D245" s="61"/>
      <c r="E245" s="61"/>
      <c r="F245" s="61"/>
      <c r="G245" s="61"/>
      <c r="H245" s="61"/>
      <c r="I245" s="61"/>
    </row>
    <row r="246" spans="1:9" ht="15.5">
      <c r="A246" s="61"/>
      <c r="B246" s="61"/>
      <c r="C246" s="61"/>
      <c r="D246" s="61"/>
      <c r="E246" s="61"/>
      <c r="F246" s="61"/>
      <c r="G246" s="61"/>
      <c r="H246" s="61"/>
      <c r="I246" s="61"/>
    </row>
    <row r="247" spans="1:9" ht="15.5">
      <c r="A247" s="61"/>
      <c r="B247" s="61"/>
      <c r="C247" s="61"/>
      <c r="D247" s="61"/>
      <c r="E247" s="61"/>
      <c r="F247" s="61"/>
      <c r="G247" s="61"/>
      <c r="H247" s="61"/>
      <c r="I247" s="61"/>
    </row>
    <row r="248" spans="1:9" ht="15.5">
      <c r="A248" s="61"/>
      <c r="B248" s="61"/>
      <c r="C248" s="61"/>
      <c r="D248" s="61"/>
      <c r="E248" s="61"/>
      <c r="F248" s="61"/>
      <c r="G248" s="61"/>
      <c r="H248" s="61"/>
      <c r="I248" s="61"/>
    </row>
    <row r="249" spans="1:9" ht="15.5">
      <c r="A249" s="61"/>
      <c r="B249" s="61"/>
      <c r="C249" s="61"/>
      <c r="D249" s="61"/>
      <c r="E249" s="61"/>
      <c r="F249" s="61"/>
      <c r="G249" s="61"/>
      <c r="H249" s="61"/>
      <c r="I249" s="61"/>
    </row>
    <row r="250" spans="1:9" ht="15.5">
      <c r="A250" s="61"/>
      <c r="B250" s="61"/>
      <c r="C250" s="61"/>
      <c r="D250" s="61"/>
      <c r="E250" s="61"/>
      <c r="F250" s="61"/>
      <c r="G250" s="61"/>
      <c r="H250" s="61"/>
      <c r="I250" s="61"/>
    </row>
    <row r="251" spans="1:9" ht="15.5">
      <c r="A251" s="61"/>
      <c r="B251" s="61"/>
      <c r="C251" s="61"/>
      <c r="D251" s="61"/>
      <c r="E251" s="61"/>
      <c r="F251" s="61"/>
      <c r="G251" s="61"/>
      <c r="H251" s="61"/>
      <c r="I251" s="61"/>
    </row>
    <row r="252" spans="1:9" ht="15.5">
      <c r="A252" s="61"/>
      <c r="B252" s="61"/>
      <c r="C252" s="61"/>
      <c r="D252" s="61"/>
      <c r="E252" s="61"/>
      <c r="F252" s="61"/>
      <c r="G252" s="61"/>
      <c r="H252" s="61"/>
      <c r="I252" s="61"/>
    </row>
    <row r="253" spans="1:9" ht="15.5">
      <c r="A253" s="61"/>
      <c r="B253" s="61"/>
      <c r="C253" s="61"/>
      <c r="D253" s="61"/>
      <c r="E253" s="61"/>
      <c r="F253" s="61"/>
      <c r="G253" s="61"/>
      <c r="H253" s="61"/>
      <c r="I253" s="61"/>
    </row>
    <row r="254" spans="1:9" ht="15.5">
      <c r="A254" s="61"/>
      <c r="B254" s="61"/>
      <c r="C254" s="61"/>
      <c r="D254" s="61"/>
      <c r="E254" s="61"/>
      <c r="F254" s="61"/>
      <c r="G254" s="61"/>
      <c r="H254" s="61"/>
      <c r="I254" s="61"/>
    </row>
    <row r="255" spans="1:9" ht="15.5">
      <c r="A255" s="61"/>
      <c r="B255" s="61"/>
      <c r="C255" s="61"/>
      <c r="D255" s="61"/>
      <c r="E255" s="61"/>
      <c r="F255" s="61"/>
      <c r="G255" s="61"/>
      <c r="H255" s="61"/>
      <c r="I255" s="61"/>
    </row>
    <row r="256" spans="1:9" ht="15.5">
      <c r="A256" s="61"/>
      <c r="B256" s="61"/>
      <c r="C256" s="61"/>
      <c r="D256" s="61"/>
      <c r="E256" s="61"/>
      <c r="F256" s="61"/>
      <c r="G256" s="61"/>
      <c r="H256" s="61"/>
      <c r="I256" s="61"/>
    </row>
    <row r="257" spans="1:9" ht="15.5">
      <c r="A257" s="61"/>
      <c r="B257" s="61"/>
      <c r="C257" s="61"/>
      <c r="D257" s="61"/>
      <c r="E257" s="61"/>
      <c r="F257" s="61"/>
      <c r="G257" s="61"/>
      <c r="H257" s="61"/>
      <c r="I257" s="61"/>
    </row>
    <row r="258" spans="1:9" ht="15.5">
      <c r="A258" s="61"/>
      <c r="B258" s="61"/>
      <c r="C258" s="61"/>
      <c r="D258" s="61"/>
      <c r="E258" s="61"/>
      <c r="F258" s="61"/>
      <c r="G258" s="61"/>
      <c r="H258" s="61"/>
      <c r="I258" s="61"/>
    </row>
    <row r="259" spans="1:9" ht="15.5">
      <c r="A259" s="61"/>
      <c r="B259" s="61"/>
      <c r="C259" s="61"/>
      <c r="D259" s="61"/>
      <c r="E259" s="61"/>
      <c r="F259" s="61"/>
      <c r="G259" s="61"/>
      <c r="H259" s="61"/>
      <c r="I259" s="61"/>
    </row>
    <row r="260" spans="1:9" ht="15.5">
      <c r="A260" s="61"/>
      <c r="B260" s="61"/>
      <c r="C260" s="61"/>
      <c r="D260" s="61"/>
      <c r="E260" s="61"/>
      <c r="F260" s="61"/>
      <c r="G260" s="61"/>
      <c r="H260" s="61"/>
      <c r="I260" s="61"/>
    </row>
    <row r="261" spans="1:9" ht="15.5">
      <c r="A261" s="61"/>
      <c r="B261" s="61"/>
      <c r="C261" s="61"/>
      <c r="D261" s="61"/>
      <c r="E261" s="61"/>
      <c r="F261" s="61"/>
      <c r="G261" s="61"/>
      <c r="H261" s="61"/>
      <c r="I261" s="61"/>
    </row>
    <row r="262" spans="1:9" ht="15.5">
      <c r="A262" s="61"/>
      <c r="B262" s="61"/>
      <c r="C262" s="61"/>
      <c r="D262" s="61"/>
      <c r="E262" s="61"/>
      <c r="F262" s="61"/>
      <c r="G262" s="61"/>
      <c r="H262" s="61"/>
      <c r="I262" s="61"/>
    </row>
    <row r="263" spans="1:9" ht="15.5">
      <c r="A263" s="61"/>
      <c r="B263" s="61"/>
      <c r="C263" s="61"/>
      <c r="D263" s="61"/>
      <c r="E263" s="61"/>
      <c r="F263" s="61"/>
      <c r="G263" s="61"/>
      <c r="H263" s="61"/>
      <c r="I263" s="61"/>
    </row>
    <row r="264" spans="1:9" ht="15.5">
      <c r="A264" s="61"/>
      <c r="B264" s="61"/>
      <c r="C264" s="61"/>
      <c r="D264" s="61"/>
      <c r="E264" s="61"/>
      <c r="F264" s="61"/>
      <c r="G264" s="61"/>
      <c r="H264" s="61"/>
      <c r="I264" s="61"/>
    </row>
    <row r="265" spans="1:9" ht="15.5">
      <c r="A265" s="61"/>
      <c r="B265" s="61"/>
      <c r="C265" s="61"/>
      <c r="D265" s="61"/>
      <c r="E265" s="61"/>
      <c r="F265" s="61"/>
      <c r="G265" s="61"/>
      <c r="H265" s="61"/>
      <c r="I265" s="61"/>
    </row>
    <row r="266" spans="1:9" ht="15.5">
      <c r="A266" s="61"/>
      <c r="B266" s="61"/>
      <c r="C266" s="61"/>
      <c r="D266" s="61"/>
      <c r="E266" s="61"/>
      <c r="F266" s="61"/>
      <c r="G266" s="61"/>
      <c r="H266" s="61"/>
      <c r="I266" s="61"/>
    </row>
    <row r="267" spans="1:9" ht="15.5">
      <c r="A267" s="61"/>
      <c r="B267" s="61"/>
      <c r="C267" s="61"/>
      <c r="D267" s="61"/>
      <c r="E267" s="61"/>
      <c r="F267" s="61"/>
      <c r="G267" s="61"/>
      <c r="H267" s="61"/>
      <c r="I267" s="61"/>
    </row>
    <row r="268" spans="1:9" ht="15.5">
      <c r="A268" s="61"/>
      <c r="B268" s="61"/>
      <c r="C268" s="61"/>
      <c r="D268" s="61"/>
      <c r="E268" s="61"/>
      <c r="F268" s="61"/>
      <c r="G268" s="61"/>
      <c r="H268" s="61"/>
      <c r="I268" s="61"/>
    </row>
    <row r="269" spans="1:9" ht="15.5">
      <c r="A269" s="61"/>
      <c r="B269" s="61"/>
      <c r="C269" s="61"/>
      <c r="D269" s="61"/>
      <c r="E269" s="61"/>
      <c r="F269" s="61"/>
      <c r="G269" s="61"/>
      <c r="H269" s="61"/>
      <c r="I269" s="61"/>
    </row>
    <row r="270" spans="1:9" ht="15.5">
      <c r="A270" s="61"/>
      <c r="B270" s="61"/>
      <c r="C270" s="61"/>
      <c r="D270" s="61"/>
      <c r="E270" s="61"/>
      <c r="F270" s="61"/>
      <c r="G270" s="61"/>
      <c r="H270" s="61"/>
      <c r="I270" s="61"/>
    </row>
    <row r="271" spans="1:9" ht="15.5">
      <c r="A271" s="61"/>
      <c r="B271" s="61"/>
      <c r="C271" s="61"/>
      <c r="D271" s="61"/>
      <c r="E271" s="61"/>
      <c r="F271" s="61"/>
      <c r="G271" s="61"/>
      <c r="H271" s="61"/>
      <c r="I271" s="61"/>
    </row>
    <row r="272" spans="1:9" ht="15.5">
      <c r="A272" s="61"/>
      <c r="B272" s="61"/>
      <c r="C272" s="61"/>
      <c r="D272" s="61"/>
      <c r="E272" s="61"/>
      <c r="F272" s="61"/>
      <c r="G272" s="61"/>
      <c r="H272" s="61"/>
      <c r="I272" s="61"/>
    </row>
    <row r="273" spans="1:9" ht="15.5">
      <c r="A273" s="61"/>
      <c r="B273" s="61"/>
      <c r="C273" s="61"/>
      <c r="D273" s="61"/>
      <c r="E273" s="61"/>
      <c r="F273" s="61"/>
      <c r="G273" s="61"/>
      <c r="H273" s="61"/>
      <c r="I273" s="61"/>
    </row>
    <row r="274" spans="1:9" ht="15.5">
      <c r="A274" s="61"/>
      <c r="B274" s="61"/>
      <c r="C274" s="61"/>
      <c r="D274" s="61"/>
      <c r="E274" s="61"/>
      <c r="F274" s="61"/>
      <c r="G274" s="61"/>
      <c r="H274" s="61"/>
      <c r="I274" s="61"/>
    </row>
    <row r="275" spans="1:9" ht="15.5">
      <c r="A275" s="61"/>
      <c r="B275" s="61"/>
      <c r="C275" s="61"/>
      <c r="D275" s="61"/>
      <c r="E275" s="61"/>
      <c r="F275" s="61"/>
      <c r="G275" s="61"/>
      <c r="H275" s="61"/>
      <c r="I275" s="61"/>
    </row>
    <row r="276" spans="1:9" ht="15.5">
      <c r="A276" s="61"/>
      <c r="B276" s="61"/>
      <c r="C276" s="61"/>
      <c r="D276" s="61"/>
      <c r="E276" s="61"/>
      <c r="F276" s="61"/>
      <c r="G276" s="61"/>
      <c r="H276" s="61"/>
      <c r="I276" s="61"/>
    </row>
    <row r="277" spans="1:9" ht="15.5">
      <c r="A277" s="61"/>
      <c r="B277" s="61"/>
      <c r="C277" s="61"/>
      <c r="D277" s="61"/>
      <c r="E277" s="61"/>
      <c r="F277" s="61"/>
      <c r="G277" s="61"/>
      <c r="H277" s="61"/>
      <c r="I277" s="61"/>
    </row>
    <row r="278" spans="1:9" ht="15.5">
      <c r="A278" s="61"/>
      <c r="B278" s="61"/>
      <c r="C278" s="61"/>
      <c r="D278" s="61"/>
      <c r="E278" s="61"/>
      <c r="F278" s="61"/>
      <c r="G278" s="61"/>
      <c r="H278" s="61"/>
      <c r="I278" s="61"/>
    </row>
    <row r="279" spans="1:9" ht="15.5">
      <c r="A279" s="61"/>
      <c r="B279" s="61"/>
      <c r="C279" s="61"/>
      <c r="D279" s="61"/>
      <c r="E279" s="61"/>
      <c r="F279" s="61"/>
      <c r="G279" s="61"/>
      <c r="H279" s="61"/>
      <c r="I279" s="61"/>
    </row>
    <row r="280" spans="1:9" ht="15.5">
      <c r="A280" s="61"/>
      <c r="B280" s="61"/>
      <c r="C280" s="61"/>
      <c r="D280" s="61"/>
      <c r="E280" s="61"/>
      <c r="F280" s="61"/>
      <c r="G280" s="61"/>
      <c r="H280" s="61"/>
      <c r="I280" s="61"/>
    </row>
    <row r="281" spans="1:9" ht="15.5">
      <c r="A281" s="61"/>
      <c r="B281" s="61"/>
      <c r="C281" s="61"/>
      <c r="D281" s="61"/>
      <c r="E281" s="61"/>
      <c r="F281" s="61"/>
      <c r="G281" s="61"/>
      <c r="H281" s="61"/>
      <c r="I281" s="61"/>
    </row>
    <row r="282" spans="1:9" ht="15.5">
      <c r="A282" s="61"/>
      <c r="B282" s="61"/>
      <c r="C282" s="61"/>
      <c r="D282" s="61"/>
      <c r="E282" s="61"/>
      <c r="F282" s="61"/>
      <c r="G282" s="61"/>
      <c r="H282" s="61"/>
      <c r="I282" s="61"/>
    </row>
    <row r="283" spans="1:9" ht="15.5">
      <c r="A283" s="61"/>
      <c r="B283" s="61"/>
      <c r="C283" s="61"/>
      <c r="D283" s="61"/>
      <c r="E283" s="61"/>
      <c r="F283" s="61"/>
      <c r="G283" s="61"/>
      <c r="H283" s="61"/>
      <c r="I283" s="61"/>
    </row>
    <row r="284" spans="1:9" ht="15.5">
      <c r="A284" s="61"/>
      <c r="B284" s="61"/>
      <c r="C284" s="61"/>
      <c r="D284" s="61"/>
      <c r="E284" s="61"/>
      <c r="F284" s="61"/>
      <c r="G284" s="61"/>
      <c r="H284" s="61"/>
      <c r="I284" s="61"/>
    </row>
    <row r="285" spans="1:9" ht="15.5">
      <c r="A285" s="61"/>
      <c r="B285" s="61"/>
      <c r="C285" s="61"/>
      <c r="D285" s="61"/>
      <c r="E285" s="61"/>
      <c r="F285" s="61"/>
      <c r="G285" s="61"/>
      <c r="H285" s="61"/>
      <c r="I285" s="61"/>
    </row>
    <row r="286" spans="1:9" ht="15.5">
      <c r="A286" s="61"/>
      <c r="B286" s="61"/>
      <c r="C286" s="61"/>
      <c r="D286" s="61"/>
      <c r="E286" s="61"/>
      <c r="F286" s="61"/>
      <c r="G286" s="61"/>
      <c r="H286" s="61"/>
      <c r="I286" s="61"/>
    </row>
    <row r="287" spans="1:9" ht="15.5">
      <c r="A287" s="61"/>
      <c r="B287" s="61"/>
      <c r="C287" s="61"/>
      <c r="D287" s="61"/>
      <c r="E287" s="61"/>
      <c r="F287" s="61"/>
      <c r="G287" s="61"/>
      <c r="H287" s="61"/>
      <c r="I287" s="61"/>
    </row>
    <row r="288" spans="1:9" ht="15.5">
      <c r="A288" s="61"/>
      <c r="B288" s="61"/>
      <c r="C288" s="61"/>
      <c r="D288" s="61"/>
      <c r="E288" s="61"/>
      <c r="F288" s="61"/>
      <c r="G288" s="61"/>
      <c r="H288" s="61"/>
      <c r="I288" s="61"/>
    </row>
    <row r="289" spans="1:9" ht="15.5">
      <c r="A289" s="61"/>
      <c r="B289" s="61"/>
      <c r="C289" s="61"/>
      <c r="D289" s="61"/>
      <c r="E289" s="61"/>
      <c r="F289" s="61"/>
      <c r="G289" s="61"/>
      <c r="H289" s="61"/>
      <c r="I289" s="61"/>
    </row>
    <row r="290" spans="1:9" ht="15.5">
      <c r="A290" s="61"/>
      <c r="B290" s="61"/>
      <c r="C290" s="61"/>
      <c r="D290" s="61"/>
      <c r="E290" s="61"/>
      <c r="F290" s="61"/>
      <c r="G290" s="61"/>
      <c r="H290" s="61"/>
      <c r="I290" s="61"/>
    </row>
    <row r="291" spans="1:9" ht="15.5">
      <c r="A291" s="61"/>
      <c r="B291" s="61"/>
      <c r="C291" s="61"/>
      <c r="D291" s="61"/>
      <c r="E291" s="61"/>
      <c r="F291" s="61"/>
      <c r="G291" s="61"/>
      <c r="H291" s="61"/>
      <c r="I291" s="61"/>
    </row>
    <row r="292" spans="1:9" ht="15.5">
      <c r="A292" s="61"/>
      <c r="B292" s="61"/>
      <c r="C292" s="61"/>
      <c r="D292" s="61"/>
      <c r="E292" s="61"/>
      <c r="F292" s="61"/>
      <c r="G292" s="61"/>
      <c r="H292" s="61"/>
      <c r="I292" s="61"/>
    </row>
    <row r="293" spans="1:9" ht="15.5">
      <c r="A293" s="61"/>
      <c r="B293" s="61"/>
      <c r="C293" s="61"/>
      <c r="D293" s="61"/>
      <c r="E293" s="61"/>
      <c r="F293" s="61"/>
      <c r="G293" s="61"/>
      <c r="H293" s="61"/>
      <c r="I293" s="61"/>
    </row>
    <row r="294" spans="1:9" ht="15.5">
      <c r="A294" s="61"/>
      <c r="B294" s="61"/>
      <c r="C294" s="61"/>
      <c r="D294" s="61"/>
      <c r="E294" s="61"/>
      <c r="F294" s="61"/>
      <c r="G294" s="61"/>
      <c r="H294" s="61"/>
      <c r="I294" s="61"/>
    </row>
    <row r="295" spans="1:9" ht="15.5">
      <c r="A295" s="61"/>
      <c r="B295" s="61"/>
      <c r="C295" s="61"/>
      <c r="D295" s="61"/>
      <c r="E295" s="61"/>
      <c r="F295" s="61"/>
      <c r="G295" s="61"/>
      <c r="H295" s="61"/>
      <c r="I295" s="61"/>
    </row>
    <row r="296" spans="1:9" ht="15.5">
      <c r="A296" s="61"/>
      <c r="B296" s="61"/>
      <c r="C296" s="61"/>
      <c r="D296" s="61"/>
      <c r="E296" s="61"/>
      <c r="F296" s="61"/>
      <c r="G296" s="61"/>
      <c r="H296" s="61"/>
      <c r="I296" s="61"/>
    </row>
    <row r="297" spans="1:9" ht="15.5">
      <c r="A297" s="61"/>
      <c r="B297" s="61"/>
      <c r="C297" s="61"/>
      <c r="D297" s="61"/>
      <c r="E297" s="61"/>
      <c r="F297" s="61"/>
      <c r="G297" s="61"/>
      <c r="H297" s="61"/>
      <c r="I297" s="61"/>
    </row>
    <row r="298" spans="1:9" ht="15.5">
      <c r="A298" s="61"/>
      <c r="B298" s="61"/>
      <c r="C298" s="61"/>
      <c r="D298" s="61"/>
      <c r="E298" s="61"/>
      <c r="F298" s="61"/>
      <c r="G298" s="61"/>
      <c r="H298" s="61"/>
      <c r="I298" s="61"/>
    </row>
    <row r="299" spans="1:9" ht="15.5">
      <c r="A299" s="61"/>
      <c r="B299" s="61"/>
      <c r="C299" s="61"/>
      <c r="D299" s="61"/>
      <c r="E299" s="61"/>
      <c r="F299" s="61"/>
      <c r="G299" s="61"/>
      <c r="H299" s="61"/>
      <c r="I299" s="61"/>
    </row>
    <row r="300" spans="1:9" ht="15.5">
      <c r="A300" s="61"/>
      <c r="B300" s="61"/>
      <c r="C300" s="61"/>
      <c r="D300" s="61"/>
      <c r="E300" s="61"/>
      <c r="F300" s="61"/>
      <c r="G300" s="61"/>
      <c r="H300" s="61"/>
      <c r="I300" s="61"/>
    </row>
    <row r="301" spans="1:9" ht="15.5">
      <c r="A301" s="61"/>
      <c r="B301" s="61"/>
      <c r="C301" s="61"/>
      <c r="D301" s="61"/>
      <c r="E301" s="61"/>
      <c r="F301" s="61"/>
      <c r="G301" s="61"/>
      <c r="H301" s="61"/>
      <c r="I301" s="61"/>
    </row>
    <row r="302" spans="1:9" ht="15.5">
      <c r="A302" s="61"/>
      <c r="B302" s="61"/>
      <c r="C302" s="61"/>
      <c r="D302" s="61"/>
      <c r="E302" s="61"/>
      <c r="F302" s="61"/>
      <c r="G302" s="61"/>
      <c r="H302" s="61"/>
      <c r="I302" s="61"/>
    </row>
    <row r="303" spans="1:9" ht="15.5">
      <c r="A303" s="61"/>
      <c r="B303" s="61"/>
      <c r="C303" s="61"/>
      <c r="D303" s="61"/>
      <c r="E303" s="61"/>
      <c r="F303" s="61"/>
      <c r="G303" s="61"/>
      <c r="H303" s="61"/>
      <c r="I303" s="61"/>
    </row>
    <row r="304" spans="1:9" ht="15.5">
      <c r="A304" s="61"/>
      <c r="B304" s="61"/>
      <c r="C304" s="61"/>
      <c r="D304" s="61"/>
      <c r="E304" s="61"/>
      <c r="F304" s="61"/>
      <c r="G304" s="61"/>
      <c r="H304" s="61"/>
      <c r="I304" s="61"/>
    </row>
    <row r="305" spans="1:9" ht="15.5">
      <c r="A305" s="61"/>
      <c r="B305" s="61"/>
      <c r="C305" s="61"/>
      <c r="D305" s="61"/>
      <c r="E305" s="61"/>
      <c r="F305" s="61"/>
      <c r="G305" s="61"/>
      <c r="H305" s="61"/>
      <c r="I305" s="61"/>
    </row>
    <row r="306" spans="1:9" ht="15.5">
      <c r="A306" s="61"/>
      <c r="B306" s="61"/>
      <c r="C306" s="61"/>
      <c r="D306" s="61"/>
      <c r="E306" s="61"/>
      <c r="F306" s="61"/>
      <c r="G306" s="61"/>
      <c r="H306" s="61"/>
      <c r="I306" s="61"/>
    </row>
    <row r="307" spans="1:9" ht="15.5">
      <c r="A307" s="61"/>
      <c r="B307" s="61"/>
      <c r="C307" s="61"/>
      <c r="D307" s="61"/>
      <c r="E307" s="61"/>
      <c r="F307" s="61"/>
      <c r="G307" s="61"/>
      <c r="H307" s="61"/>
      <c r="I307" s="61"/>
    </row>
    <row r="308" spans="1:9" ht="15.5">
      <c r="A308" s="61"/>
      <c r="B308" s="61"/>
      <c r="C308" s="61"/>
      <c r="D308" s="61"/>
      <c r="E308" s="61"/>
      <c r="F308" s="61"/>
      <c r="G308" s="61"/>
      <c r="H308" s="61"/>
      <c r="I308" s="61"/>
    </row>
    <row r="309" spans="1:9" ht="15.5">
      <c r="A309" s="61"/>
      <c r="B309" s="61"/>
      <c r="C309" s="61"/>
      <c r="D309" s="61"/>
      <c r="E309" s="61"/>
      <c r="F309" s="61"/>
      <c r="G309" s="61"/>
      <c r="H309" s="61"/>
      <c r="I309" s="61"/>
    </row>
  </sheetData>
  <mergeCells count="19"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  <mergeCell ref="B28:D28"/>
    <mergeCell ref="B16:D16"/>
    <mergeCell ref="B17:D17"/>
    <mergeCell ref="B18:D18"/>
    <mergeCell ref="B19:D19"/>
    <mergeCell ref="B20:D20"/>
    <mergeCell ref="B21:D21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I309"/>
  <sheetViews>
    <sheetView showGridLines="0" workbookViewId="0">
      <selection activeCell="E9" sqref="E9"/>
    </sheetView>
  </sheetViews>
  <sheetFormatPr defaultRowHeight="14.5"/>
  <cols>
    <col min="1" max="1" width="2.90625" style="64" customWidth="1"/>
    <col min="2" max="2" width="71.7265625" style="64" customWidth="1"/>
    <col min="3" max="3" width="10.81640625" style="64" customWidth="1"/>
    <col min="4" max="4" width="3.36328125" style="64" customWidth="1"/>
    <col min="5" max="5" width="15.7265625" style="64" customWidth="1"/>
    <col min="6" max="7" width="16.453125" style="64" customWidth="1"/>
    <col min="8" max="16384" width="8.7265625" style="64"/>
  </cols>
  <sheetData>
    <row r="1" spans="1:9" s="61" customFormat="1" ht="31">
      <c r="A1" s="178" t="s">
        <v>31</v>
      </c>
      <c r="B1" s="178"/>
      <c r="C1" s="178"/>
      <c r="D1" s="178"/>
      <c r="E1" s="178"/>
      <c r="F1" s="178"/>
      <c r="G1" s="178"/>
      <c r="H1" s="62"/>
    </row>
    <row r="2" spans="1:9" s="61" customFormat="1" ht="21">
      <c r="A2" s="179" t="s">
        <v>47</v>
      </c>
      <c r="B2" s="179"/>
      <c r="C2" s="179"/>
      <c r="D2" s="179"/>
      <c r="E2" s="179"/>
      <c r="F2" s="179"/>
      <c r="G2" s="179"/>
      <c r="H2" s="60"/>
    </row>
    <row r="3" spans="1:9" s="61" customFormat="1" ht="5" customHeight="1"/>
    <row r="4" spans="1:9" ht="21" customHeight="1">
      <c r="A4" s="61"/>
      <c r="B4" s="61"/>
      <c r="C4" s="61"/>
      <c r="D4" s="61"/>
      <c r="E4" s="61"/>
      <c r="F4" s="61"/>
      <c r="G4" s="61"/>
      <c r="H4" s="61"/>
      <c r="I4" s="61"/>
    </row>
    <row r="5" spans="1:9" ht="16" thickBot="1">
      <c r="A5" s="61"/>
      <c r="B5" s="61"/>
      <c r="C5" s="86"/>
      <c r="D5" s="86"/>
      <c r="E5" s="86"/>
      <c r="F5" s="86"/>
      <c r="G5" s="86"/>
      <c r="H5" s="61"/>
      <c r="I5" s="61"/>
    </row>
    <row r="6" spans="1:9" ht="15.5" customHeight="1" thickTop="1" thickBot="1">
      <c r="B6" s="180" t="s">
        <v>49</v>
      </c>
      <c r="C6" s="181"/>
      <c r="D6" s="182"/>
      <c r="E6" s="180" t="s">
        <v>48</v>
      </c>
      <c r="F6" s="180" t="s">
        <v>44</v>
      </c>
      <c r="G6" s="186" t="s">
        <v>45</v>
      </c>
      <c r="H6" s="61"/>
      <c r="I6" s="61"/>
    </row>
    <row r="7" spans="1:9" ht="23.5" customHeight="1" thickBot="1">
      <c r="A7" s="66" t="s">
        <v>32</v>
      </c>
      <c r="B7" s="183"/>
      <c r="C7" s="184"/>
      <c r="D7" s="185"/>
      <c r="E7" s="183"/>
      <c r="F7" s="183"/>
      <c r="G7" s="187"/>
      <c r="H7" s="61"/>
      <c r="I7" s="61"/>
    </row>
    <row r="8" spans="1:9" ht="40.5" customHeight="1" thickBot="1">
      <c r="A8" s="65">
        <v>1</v>
      </c>
      <c r="B8" s="188" t="s">
        <v>55</v>
      </c>
      <c r="C8" s="189"/>
      <c r="D8" s="190"/>
      <c r="E8" s="94">
        <v>150</v>
      </c>
      <c r="F8" s="88"/>
      <c r="G8" s="89"/>
      <c r="H8" s="61"/>
      <c r="I8" s="61"/>
    </row>
    <row r="9" spans="1:9" ht="40.5" customHeight="1" thickBot="1">
      <c r="A9" s="65">
        <f>+A8+1</f>
        <v>2</v>
      </c>
      <c r="B9" s="175"/>
      <c r="C9" s="176"/>
      <c r="D9" s="177"/>
      <c r="E9" s="88"/>
      <c r="F9" s="88"/>
      <c r="G9" s="89"/>
      <c r="H9" s="61"/>
      <c r="I9" s="61"/>
    </row>
    <row r="10" spans="1:9" ht="40.5" customHeight="1" thickBot="1">
      <c r="A10" s="65">
        <f t="shared" ref="A10:A28" si="0">+A9+1</f>
        <v>3</v>
      </c>
      <c r="B10" s="175"/>
      <c r="C10" s="176"/>
      <c r="D10" s="177"/>
      <c r="E10" s="88"/>
      <c r="F10" s="88"/>
      <c r="G10" s="89"/>
      <c r="H10" s="61"/>
      <c r="I10" s="61"/>
    </row>
    <row r="11" spans="1:9" ht="40.5" customHeight="1" thickBot="1">
      <c r="A11" s="65">
        <f t="shared" si="0"/>
        <v>4</v>
      </c>
      <c r="B11" s="175"/>
      <c r="C11" s="176"/>
      <c r="D11" s="177"/>
      <c r="E11" s="88"/>
      <c r="F11" s="88"/>
      <c r="G11" s="89"/>
      <c r="H11" s="61"/>
      <c r="I11" s="61"/>
    </row>
    <row r="12" spans="1:9" ht="40.5" customHeight="1" thickBot="1">
      <c r="A12" s="65">
        <f t="shared" si="0"/>
        <v>5</v>
      </c>
      <c r="B12" s="88"/>
      <c r="C12" s="90"/>
      <c r="D12" s="91"/>
      <c r="E12" s="88"/>
      <c r="F12" s="88"/>
      <c r="G12" s="89"/>
      <c r="H12" s="61"/>
      <c r="I12" s="61"/>
    </row>
    <row r="13" spans="1:9" ht="40.5" customHeight="1" thickBot="1">
      <c r="A13" s="65">
        <f t="shared" si="0"/>
        <v>6</v>
      </c>
      <c r="B13" s="88"/>
      <c r="C13" s="90"/>
      <c r="D13" s="91"/>
      <c r="E13" s="88"/>
      <c r="F13" s="88"/>
      <c r="G13" s="89"/>
      <c r="H13" s="61"/>
      <c r="I13" s="61"/>
    </row>
    <row r="14" spans="1:9" ht="40.5" customHeight="1" thickBot="1">
      <c r="A14" s="65">
        <f t="shared" si="0"/>
        <v>7</v>
      </c>
      <c r="B14" s="175"/>
      <c r="C14" s="176"/>
      <c r="D14" s="177"/>
      <c r="E14" s="88"/>
      <c r="F14" s="88"/>
      <c r="G14" s="89"/>
      <c r="H14" s="61"/>
      <c r="I14" s="61"/>
    </row>
    <row r="15" spans="1:9" ht="40.5" customHeight="1" thickBot="1">
      <c r="A15" s="65">
        <f t="shared" si="0"/>
        <v>8</v>
      </c>
      <c r="B15" s="175"/>
      <c r="C15" s="176"/>
      <c r="D15" s="177"/>
      <c r="E15" s="88"/>
      <c r="F15" s="88"/>
      <c r="G15" s="89"/>
      <c r="H15" s="61"/>
      <c r="I15" s="61"/>
    </row>
    <row r="16" spans="1:9" ht="40.5" customHeight="1" thickBot="1">
      <c r="A16" s="65">
        <f t="shared" si="0"/>
        <v>9</v>
      </c>
      <c r="B16" s="175"/>
      <c r="C16" s="176"/>
      <c r="D16" s="177"/>
      <c r="E16" s="88"/>
      <c r="F16" s="88"/>
      <c r="G16" s="89"/>
      <c r="H16" s="61"/>
      <c r="I16" s="61"/>
    </row>
    <row r="17" spans="1:9" ht="40.5" customHeight="1" thickBot="1">
      <c r="A17" s="65">
        <f t="shared" si="0"/>
        <v>10</v>
      </c>
      <c r="B17" s="175"/>
      <c r="C17" s="176"/>
      <c r="D17" s="177"/>
      <c r="E17" s="88"/>
      <c r="F17" s="88"/>
      <c r="G17" s="92"/>
      <c r="H17" s="61"/>
      <c r="I17" s="61"/>
    </row>
    <row r="18" spans="1:9" ht="40.5" customHeight="1" thickBot="1">
      <c r="A18" s="65">
        <f t="shared" si="0"/>
        <v>11</v>
      </c>
      <c r="B18" s="175"/>
      <c r="C18" s="176"/>
      <c r="D18" s="177"/>
      <c r="E18" s="88"/>
      <c r="F18" s="88"/>
      <c r="G18" s="92"/>
      <c r="H18" s="61"/>
      <c r="I18" s="61"/>
    </row>
    <row r="19" spans="1:9" ht="40.5" customHeight="1" thickBot="1">
      <c r="A19" s="65">
        <f t="shared" si="0"/>
        <v>12</v>
      </c>
      <c r="B19" s="175"/>
      <c r="C19" s="176"/>
      <c r="D19" s="177"/>
      <c r="E19" s="88"/>
      <c r="F19" s="88"/>
      <c r="G19" s="92"/>
      <c r="H19" s="61"/>
      <c r="I19" s="61"/>
    </row>
    <row r="20" spans="1:9" ht="40.5" customHeight="1" thickBot="1">
      <c r="A20" s="65">
        <f t="shared" si="0"/>
        <v>13</v>
      </c>
      <c r="B20" s="175"/>
      <c r="C20" s="176"/>
      <c r="D20" s="177"/>
      <c r="E20" s="88"/>
      <c r="F20" s="88"/>
      <c r="G20" s="92"/>
      <c r="H20" s="61"/>
      <c r="I20" s="61"/>
    </row>
    <row r="21" spans="1:9" ht="40.5" customHeight="1" thickBot="1">
      <c r="A21" s="65">
        <f t="shared" si="0"/>
        <v>14</v>
      </c>
      <c r="B21" s="175"/>
      <c r="C21" s="176"/>
      <c r="D21" s="177"/>
      <c r="E21" s="88"/>
      <c r="F21" s="88"/>
      <c r="G21" s="92"/>
      <c r="H21" s="61"/>
      <c r="I21" s="61"/>
    </row>
    <row r="22" spans="1:9" ht="40.5" customHeight="1" thickBot="1">
      <c r="A22" s="65">
        <f t="shared" si="0"/>
        <v>15</v>
      </c>
      <c r="B22" s="95"/>
      <c r="C22" s="96"/>
      <c r="D22" s="97"/>
      <c r="E22" s="88"/>
      <c r="F22" s="88"/>
      <c r="G22" s="92"/>
      <c r="H22" s="61"/>
      <c r="I22" s="61"/>
    </row>
    <row r="23" spans="1:9" ht="40.5" customHeight="1" thickBot="1">
      <c r="A23" s="65">
        <f t="shared" si="0"/>
        <v>16</v>
      </c>
      <c r="B23" s="95"/>
      <c r="C23" s="96"/>
      <c r="D23" s="97"/>
      <c r="E23" s="88"/>
      <c r="F23" s="88"/>
      <c r="G23" s="92"/>
      <c r="H23" s="61"/>
      <c r="I23" s="61"/>
    </row>
    <row r="24" spans="1:9" ht="40.5" customHeight="1" thickBot="1">
      <c r="A24" s="65">
        <f t="shared" si="0"/>
        <v>17</v>
      </c>
      <c r="B24" s="95"/>
      <c r="C24" s="96"/>
      <c r="D24" s="97"/>
      <c r="E24" s="88"/>
      <c r="F24" s="88"/>
      <c r="G24" s="92"/>
      <c r="H24" s="61"/>
      <c r="I24" s="61"/>
    </row>
    <row r="25" spans="1:9" ht="40.5" customHeight="1" thickBot="1">
      <c r="A25" s="65">
        <f t="shared" si="0"/>
        <v>18</v>
      </c>
      <c r="B25" s="95"/>
      <c r="C25" s="96"/>
      <c r="D25" s="97"/>
      <c r="E25" s="88"/>
      <c r="F25" s="88"/>
      <c r="G25" s="92"/>
      <c r="H25" s="61"/>
      <c r="I25" s="61"/>
    </row>
    <row r="26" spans="1:9" ht="40.5" customHeight="1" thickBot="1">
      <c r="A26" s="65">
        <f t="shared" si="0"/>
        <v>19</v>
      </c>
      <c r="B26" s="95"/>
      <c r="C26" s="96"/>
      <c r="D26" s="97"/>
      <c r="E26" s="88"/>
      <c r="F26" s="88"/>
      <c r="G26" s="92"/>
      <c r="H26" s="61"/>
      <c r="I26" s="61"/>
    </row>
    <row r="27" spans="1:9" ht="40.5" customHeight="1" thickBot="1">
      <c r="A27" s="65">
        <f t="shared" si="0"/>
        <v>20</v>
      </c>
      <c r="B27" s="95"/>
      <c r="C27" s="96"/>
      <c r="D27" s="97"/>
      <c r="E27" s="88"/>
      <c r="F27" s="88"/>
      <c r="G27" s="92"/>
      <c r="H27" s="61"/>
      <c r="I27" s="61"/>
    </row>
    <row r="28" spans="1:9" ht="40.5" customHeight="1" thickBot="1">
      <c r="A28" s="65">
        <f t="shared" si="0"/>
        <v>21</v>
      </c>
      <c r="B28" s="175"/>
      <c r="C28" s="176"/>
      <c r="D28" s="177"/>
      <c r="E28" s="88"/>
      <c r="F28" s="88"/>
      <c r="G28" s="93"/>
      <c r="H28" s="61"/>
      <c r="I28" s="61"/>
    </row>
    <row r="29" spans="1:9" ht="16" thickBot="1">
      <c r="A29" s="61"/>
      <c r="B29" s="61"/>
      <c r="C29" s="61"/>
      <c r="D29" s="61"/>
      <c r="E29" s="61"/>
      <c r="F29" s="61"/>
      <c r="G29" s="63"/>
      <c r="H29" s="61"/>
      <c r="I29" s="61"/>
    </row>
    <row r="30" spans="1:9" ht="40.5" customHeight="1" thickTop="1" thickBot="1">
      <c r="A30" s="61"/>
      <c r="B30" s="84"/>
      <c r="C30" s="87" t="s">
        <v>46</v>
      </c>
      <c r="D30" s="60"/>
      <c r="E30" s="85"/>
      <c r="F30" s="85"/>
      <c r="G30" s="85"/>
      <c r="H30" s="61"/>
      <c r="I30" s="61"/>
    </row>
    <row r="31" spans="1:9" ht="16" thickTop="1">
      <c r="A31" s="61"/>
      <c r="B31" s="61"/>
      <c r="C31" s="61"/>
      <c r="D31" s="61"/>
      <c r="E31" s="61"/>
      <c r="F31" s="61"/>
      <c r="G31" s="61"/>
      <c r="H31" s="61"/>
      <c r="I31" s="61"/>
    </row>
    <row r="32" spans="1:9" ht="15.5" customHeight="1">
      <c r="A32" s="61"/>
      <c r="B32" s="61"/>
      <c r="C32" s="61"/>
      <c r="D32" s="61"/>
      <c r="E32" s="61"/>
      <c r="F32" s="61"/>
      <c r="G32" s="61"/>
      <c r="H32" s="61"/>
      <c r="I32" s="61"/>
    </row>
    <row r="33" spans="1:9" ht="15.5">
      <c r="A33" s="61"/>
      <c r="B33" s="61"/>
      <c r="C33" s="61"/>
      <c r="D33" s="61"/>
      <c r="E33" s="61"/>
      <c r="F33" s="61"/>
      <c r="G33" s="61"/>
      <c r="H33" s="61"/>
      <c r="I33" s="61"/>
    </row>
    <row r="34" spans="1:9" ht="15.5">
      <c r="A34" s="61"/>
      <c r="C34" s="84"/>
      <c r="D34" s="84"/>
      <c r="E34" s="84"/>
      <c r="F34" s="84"/>
      <c r="G34" s="84"/>
      <c r="H34" s="61"/>
      <c r="I34" s="61"/>
    </row>
    <row r="35" spans="1:9" ht="15.5">
      <c r="A35" s="61"/>
      <c r="B35" s="61"/>
      <c r="C35" s="61"/>
      <c r="D35" s="61"/>
      <c r="E35" s="61"/>
      <c r="F35" s="61"/>
      <c r="G35" s="61"/>
      <c r="H35" s="61"/>
      <c r="I35" s="61"/>
    </row>
    <row r="36" spans="1:9" ht="15.5">
      <c r="A36" s="61"/>
      <c r="B36" s="61"/>
      <c r="C36" s="61"/>
      <c r="D36" s="61"/>
      <c r="E36" s="61"/>
      <c r="F36" s="61"/>
      <c r="G36" s="61"/>
      <c r="H36" s="61"/>
      <c r="I36" s="61"/>
    </row>
    <row r="37" spans="1:9" ht="15.5">
      <c r="A37" s="61"/>
      <c r="B37" s="61"/>
      <c r="C37" s="61"/>
      <c r="D37" s="61"/>
      <c r="E37" s="61"/>
      <c r="F37" s="61"/>
      <c r="G37" s="61"/>
      <c r="H37" s="61"/>
      <c r="I37" s="61"/>
    </row>
    <row r="38" spans="1:9" ht="15.5">
      <c r="A38" s="61"/>
      <c r="B38" s="61"/>
      <c r="C38" s="61"/>
      <c r="D38" s="61"/>
      <c r="E38" s="61"/>
      <c r="F38" s="61"/>
      <c r="G38" s="61"/>
      <c r="H38" s="61"/>
      <c r="I38" s="61"/>
    </row>
    <row r="39" spans="1:9" ht="15.5">
      <c r="A39" s="61"/>
      <c r="B39" s="61"/>
      <c r="C39" s="61"/>
      <c r="D39" s="61"/>
      <c r="E39" s="61"/>
      <c r="F39" s="61"/>
      <c r="G39" s="61"/>
      <c r="H39" s="61"/>
      <c r="I39" s="61"/>
    </row>
    <row r="40" spans="1:9" ht="15.5">
      <c r="A40" s="61"/>
      <c r="B40" s="61"/>
      <c r="C40" s="61"/>
      <c r="D40" s="61"/>
      <c r="E40" s="61"/>
      <c r="F40" s="61"/>
      <c r="G40" s="61"/>
      <c r="H40" s="61"/>
      <c r="I40" s="61"/>
    </row>
    <row r="41" spans="1:9" ht="15.5">
      <c r="A41" s="61"/>
      <c r="B41" s="61"/>
      <c r="C41" s="61"/>
      <c r="D41" s="61"/>
      <c r="E41" s="61"/>
      <c r="F41" s="61"/>
      <c r="G41" s="61"/>
      <c r="H41" s="61"/>
      <c r="I41" s="61"/>
    </row>
    <row r="42" spans="1:9" ht="15.5">
      <c r="A42" s="61"/>
      <c r="B42" s="61"/>
      <c r="C42" s="61"/>
      <c r="D42" s="61"/>
      <c r="E42" s="61"/>
      <c r="F42" s="61"/>
      <c r="G42" s="61"/>
      <c r="H42" s="61"/>
      <c r="I42" s="61"/>
    </row>
    <row r="43" spans="1:9" ht="15.5">
      <c r="A43" s="61"/>
      <c r="B43" s="61"/>
      <c r="C43" s="61"/>
      <c r="D43" s="61"/>
      <c r="E43" s="61"/>
      <c r="F43" s="61"/>
      <c r="G43" s="61"/>
      <c r="H43" s="61"/>
      <c r="I43" s="61"/>
    </row>
    <row r="44" spans="1:9" ht="15.5">
      <c r="A44" s="61"/>
      <c r="B44" s="61"/>
      <c r="C44" s="61"/>
      <c r="D44" s="61"/>
      <c r="E44" s="61"/>
      <c r="F44" s="61"/>
      <c r="G44" s="61"/>
      <c r="H44" s="61"/>
      <c r="I44" s="61"/>
    </row>
    <row r="45" spans="1:9" ht="15.5">
      <c r="A45" s="61"/>
      <c r="B45" s="61"/>
      <c r="C45" s="61"/>
      <c r="D45" s="61"/>
      <c r="E45" s="61"/>
      <c r="F45" s="61"/>
      <c r="G45" s="61"/>
      <c r="H45" s="61"/>
      <c r="I45" s="61"/>
    </row>
    <row r="46" spans="1:9" ht="15.5">
      <c r="A46" s="61"/>
      <c r="B46" s="61"/>
      <c r="C46" s="61"/>
      <c r="D46" s="61"/>
      <c r="E46" s="61"/>
      <c r="F46" s="61"/>
      <c r="G46" s="61"/>
      <c r="H46" s="61"/>
      <c r="I46" s="61"/>
    </row>
    <row r="47" spans="1:9" ht="15.5">
      <c r="A47" s="61"/>
      <c r="B47" s="61"/>
      <c r="C47" s="61"/>
      <c r="D47" s="61"/>
      <c r="E47" s="61"/>
      <c r="F47" s="61"/>
      <c r="G47" s="61"/>
      <c r="H47" s="61"/>
      <c r="I47" s="61"/>
    </row>
    <row r="48" spans="1:9" ht="15.5">
      <c r="A48" s="61"/>
      <c r="B48" s="61"/>
      <c r="C48" s="61"/>
      <c r="D48" s="61"/>
      <c r="E48" s="61"/>
      <c r="F48" s="61"/>
      <c r="G48" s="61"/>
      <c r="H48" s="61"/>
      <c r="I48" s="61"/>
    </row>
    <row r="49" spans="1:9" ht="15.5">
      <c r="A49" s="61"/>
      <c r="B49" s="61"/>
      <c r="C49" s="61"/>
      <c r="D49" s="61"/>
      <c r="E49" s="61"/>
      <c r="F49" s="61"/>
      <c r="G49" s="61"/>
      <c r="H49" s="61"/>
      <c r="I49" s="61"/>
    </row>
    <row r="50" spans="1:9" ht="15.5">
      <c r="A50" s="61"/>
      <c r="B50" s="61"/>
      <c r="C50" s="61"/>
      <c r="D50" s="61"/>
      <c r="E50" s="61"/>
      <c r="F50" s="61"/>
      <c r="G50" s="61"/>
      <c r="H50" s="61"/>
      <c r="I50" s="61"/>
    </row>
    <row r="51" spans="1:9" ht="15.5">
      <c r="A51" s="61"/>
      <c r="B51" s="61"/>
      <c r="C51" s="61"/>
      <c r="D51" s="61"/>
      <c r="E51" s="61"/>
      <c r="F51" s="61"/>
      <c r="G51" s="61"/>
      <c r="H51" s="61"/>
      <c r="I51" s="61"/>
    </row>
    <row r="52" spans="1:9" ht="15.5">
      <c r="A52" s="61"/>
      <c r="B52" s="61"/>
      <c r="C52" s="61"/>
      <c r="D52" s="61"/>
      <c r="E52" s="61"/>
      <c r="F52" s="61"/>
      <c r="G52" s="61"/>
      <c r="H52" s="61"/>
      <c r="I52" s="61"/>
    </row>
    <row r="53" spans="1:9" ht="15.5">
      <c r="A53" s="61"/>
      <c r="B53" s="61"/>
      <c r="C53" s="61"/>
      <c r="D53" s="61"/>
      <c r="E53" s="61"/>
      <c r="F53" s="61"/>
      <c r="G53" s="61"/>
      <c r="H53" s="61"/>
      <c r="I53" s="61"/>
    </row>
    <row r="54" spans="1:9" ht="15.5">
      <c r="A54" s="61"/>
      <c r="B54" s="61"/>
      <c r="C54" s="61"/>
      <c r="D54" s="61"/>
      <c r="E54" s="61"/>
      <c r="F54" s="61"/>
      <c r="G54" s="61"/>
      <c r="H54" s="61"/>
      <c r="I54" s="61"/>
    </row>
    <row r="55" spans="1:9" ht="15.5">
      <c r="A55" s="61"/>
      <c r="B55" s="61"/>
      <c r="C55" s="61"/>
      <c r="D55" s="61"/>
      <c r="E55" s="61"/>
      <c r="F55" s="61"/>
      <c r="G55" s="61"/>
      <c r="H55" s="61"/>
      <c r="I55" s="61"/>
    </row>
    <row r="56" spans="1:9" ht="15.5">
      <c r="A56" s="61"/>
      <c r="B56" s="61"/>
      <c r="C56" s="61"/>
      <c r="D56" s="61"/>
      <c r="E56" s="61"/>
      <c r="F56" s="61"/>
      <c r="G56" s="61"/>
      <c r="H56" s="61"/>
      <c r="I56" s="61"/>
    </row>
    <row r="57" spans="1:9" ht="15.5">
      <c r="A57" s="61"/>
      <c r="B57" s="61"/>
      <c r="C57" s="61"/>
      <c r="D57" s="61"/>
      <c r="E57" s="61"/>
      <c r="F57" s="61"/>
      <c r="G57" s="61"/>
      <c r="H57" s="61"/>
      <c r="I57" s="61"/>
    </row>
    <row r="58" spans="1:9" ht="15.5">
      <c r="A58" s="61"/>
      <c r="B58" s="61"/>
      <c r="C58" s="61"/>
      <c r="D58" s="61"/>
      <c r="E58" s="61"/>
      <c r="F58" s="61"/>
      <c r="G58" s="61"/>
      <c r="H58" s="61"/>
      <c r="I58" s="61"/>
    </row>
    <row r="59" spans="1:9" ht="15.5">
      <c r="A59" s="61"/>
      <c r="B59" s="61"/>
      <c r="C59" s="61"/>
      <c r="D59" s="61"/>
      <c r="E59" s="61"/>
      <c r="F59" s="61"/>
      <c r="G59" s="61"/>
      <c r="H59" s="61"/>
      <c r="I59" s="61"/>
    </row>
    <row r="60" spans="1:9" ht="15.5">
      <c r="A60" s="61"/>
      <c r="B60" s="61"/>
      <c r="C60" s="61"/>
      <c r="D60" s="61"/>
      <c r="E60" s="61"/>
      <c r="F60" s="61"/>
      <c r="G60" s="61"/>
      <c r="H60" s="61"/>
      <c r="I60" s="61"/>
    </row>
    <row r="61" spans="1:9" ht="15.5">
      <c r="A61" s="61"/>
      <c r="B61" s="61"/>
      <c r="C61" s="61"/>
      <c r="D61" s="61"/>
      <c r="E61" s="61"/>
      <c r="F61" s="61"/>
      <c r="G61" s="61"/>
      <c r="H61" s="61"/>
      <c r="I61" s="61"/>
    </row>
    <row r="62" spans="1:9" ht="15.5">
      <c r="A62" s="61"/>
      <c r="B62" s="61"/>
      <c r="C62" s="61"/>
      <c r="D62" s="61"/>
      <c r="E62" s="61"/>
      <c r="F62" s="61"/>
      <c r="G62" s="61"/>
      <c r="H62" s="61"/>
      <c r="I62" s="61"/>
    </row>
    <row r="63" spans="1:9" ht="15.5">
      <c r="A63" s="61"/>
      <c r="B63" s="61"/>
      <c r="C63" s="61"/>
      <c r="D63" s="61"/>
      <c r="E63" s="61"/>
      <c r="F63" s="61"/>
      <c r="G63" s="61"/>
      <c r="H63" s="61"/>
      <c r="I63" s="61"/>
    </row>
    <row r="64" spans="1:9" ht="15.5">
      <c r="A64" s="61"/>
      <c r="B64" s="61"/>
      <c r="C64" s="61"/>
      <c r="D64" s="61"/>
      <c r="E64" s="61"/>
      <c r="F64" s="61"/>
      <c r="G64" s="61"/>
      <c r="H64" s="61"/>
      <c r="I64" s="61"/>
    </row>
    <row r="65" spans="1:9" ht="15.5">
      <c r="A65" s="61"/>
      <c r="B65" s="61"/>
      <c r="C65" s="61"/>
      <c r="D65" s="61"/>
      <c r="E65" s="61"/>
      <c r="F65" s="61"/>
      <c r="G65" s="61"/>
      <c r="H65" s="61"/>
      <c r="I65" s="61"/>
    </row>
    <row r="66" spans="1:9" ht="15.5">
      <c r="A66" s="61"/>
      <c r="B66" s="61"/>
      <c r="C66" s="61"/>
      <c r="D66" s="61"/>
      <c r="E66" s="61"/>
      <c r="F66" s="61"/>
      <c r="G66" s="61"/>
      <c r="H66" s="61"/>
      <c r="I66" s="61"/>
    </row>
    <row r="67" spans="1:9" ht="15.5">
      <c r="A67" s="61"/>
      <c r="B67" s="61"/>
      <c r="C67" s="61"/>
      <c r="D67" s="61"/>
      <c r="E67" s="61"/>
      <c r="F67" s="61"/>
      <c r="G67" s="61"/>
      <c r="H67" s="61"/>
      <c r="I67" s="61"/>
    </row>
    <row r="68" spans="1:9" ht="15.5">
      <c r="A68" s="61"/>
      <c r="B68" s="61"/>
      <c r="C68" s="61"/>
      <c r="D68" s="61"/>
      <c r="E68" s="61"/>
      <c r="F68" s="61"/>
      <c r="G68" s="61"/>
      <c r="H68" s="61"/>
      <c r="I68" s="61"/>
    </row>
    <row r="69" spans="1:9" ht="15.5">
      <c r="A69" s="61"/>
      <c r="B69" s="61"/>
      <c r="C69" s="61"/>
      <c r="D69" s="61"/>
      <c r="E69" s="61"/>
      <c r="F69" s="61"/>
      <c r="G69" s="61"/>
      <c r="H69" s="61"/>
      <c r="I69" s="61"/>
    </row>
    <row r="70" spans="1:9" ht="15.5">
      <c r="A70" s="61"/>
      <c r="B70" s="61"/>
      <c r="C70" s="61"/>
      <c r="D70" s="61"/>
      <c r="E70" s="61"/>
      <c r="F70" s="61"/>
      <c r="G70" s="61"/>
      <c r="H70" s="61"/>
      <c r="I70" s="61"/>
    </row>
    <row r="71" spans="1:9" ht="15.5">
      <c r="A71" s="61"/>
      <c r="B71" s="61"/>
      <c r="C71" s="61"/>
      <c r="D71" s="61"/>
      <c r="E71" s="61"/>
      <c r="F71" s="61"/>
      <c r="G71" s="61"/>
      <c r="H71" s="61"/>
      <c r="I71" s="61"/>
    </row>
    <row r="72" spans="1:9" ht="15.5">
      <c r="A72" s="61"/>
      <c r="B72" s="61"/>
      <c r="C72" s="61"/>
      <c r="D72" s="61"/>
      <c r="E72" s="61"/>
      <c r="F72" s="61"/>
      <c r="G72" s="61"/>
      <c r="H72" s="61"/>
      <c r="I72" s="61"/>
    </row>
    <row r="73" spans="1:9" ht="15.5">
      <c r="A73" s="61"/>
      <c r="B73" s="61"/>
      <c r="C73" s="61"/>
      <c r="D73" s="61"/>
      <c r="E73" s="61"/>
      <c r="F73" s="61"/>
      <c r="G73" s="61"/>
      <c r="H73" s="61"/>
      <c r="I73" s="61"/>
    </row>
    <row r="74" spans="1:9" ht="15.5">
      <c r="A74" s="61"/>
      <c r="B74" s="61"/>
      <c r="C74" s="61"/>
      <c r="D74" s="61"/>
      <c r="E74" s="61"/>
      <c r="F74" s="61"/>
      <c r="G74" s="61"/>
      <c r="H74" s="61"/>
      <c r="I74" s="61"/>
    </row>
    <row r="75" spans="1:9" ht="15.5">
      <c r="A75" s="61"/>
      <c r="B75" s="61"/>
      <c r="C75" s="61"/>
      <c r="D75" s="61"/>
      <c r="E75" s="61"/>
      <c r="F75" s="61"/>
      <c r="G75" s="61"/>
      <c r="H75" s="61"/>
      <c r="I75" s="61"/>
    </row>
    <row r="76" spans="1:9" ht="15.5">
      <c r="A76" s="61"/>
      <c r="B76" s="61"/>
      <c r="C76" s="61"/>
      <c r="D76" s="61"/>
      <c r="E76" s="61"/>
      <c r="F76" s="61"/>
      <c r="G76" s="61"/>
      <c r="H76" s="61"/>
      <c r="I76" s="61"/>
    </row>
    <row r="77" spans="1:9" ht="15.5">
      <c r="A77" s="61"/>
      <c r="B77" s="61"/>
      <c r="C77" s="61"/>
      <c r="D77" s="61"/>
      <c r="E77" s="61"/>
      <c r="F77" s="61"/>
      <c r="G77" s="61"/>
      <c r="H77" s="61"/>
      <c r="I77" s="61"/>
    </row>
    <row r="78" spans="1:9" ht="15.5">
      <c r="A78" s="61"/>
      <c r="B78" s="61"/>
      <c r="C78" s="61"/>
      <c r="D78" s="61"/>
      <c r="E78" s="61"/>
      <c r="F78" s="61"/>
      <c r="G78" s="61"/>
      <c r="H78" s="61"/>
      <c r="I78" s="61"/>
    </row>
    <row r="79" spans="1:9" ht="15.5">
      <c r="A79" s="61"/>
      <c r="B79" s="61"/>
      <c r="C79" s="61"/>
      <c r="D79" s="61"/>
      <c r="E79" s="61"/>
      <c r="F79" s="61"/>
      <c r="G79" s="61"/>
      <c r="H79" s="61"/>
      <c r="I79" s="61"/>
    </row>
    <row r="80" spans="1:9" ht="15.5">
      <c r="A80" s="61"/>
      <c r="B80" s="61"/>
      <c r="C80" s="61"/>
      <c r="D80" s="61"/>
      <c r="E80" s="61"/>
      <c r="F80" s="61"/>
      <c r="G80" s="61"/>
      <c r="H80" s="61"/>
      <c r="I80" s="61"/>
    </row>
    <row r="81" spans="1:9" ht="15.5">
      <c r="A81" s="61"/>
      <c r="B81" s="61"/>
      <c r="C81" s="61"/>
      <c r="D81" s="61"/>
      <c r="E81" s="61"/>
      <c r="F81" s="61"/>
      <c r="G81" s="61"/>
      <c r="H81" s="61"/>
      <c r="I81" s="61"/>
    </row>
    <row r="82" spans="1:9" ht="15.5">
      <c r="A82" s="61"/>
      <c r="B82" s="61"/>
      <c r="C82" s="61"/>
      <c r="D82" s="61"/>
      <c r="E82" s="61"/>
      <c r="F82" s="61"/>
      <c r="G82" s="61"/>
      <c r="H82" s="61"/>
      <c r="I82" s="61"/>
    </row>
    <row r="83" spans="1:9" ht="15.5">
      <c r="A83" s="61"/>
      <c r="B83" s="61"/>
      <c r="C83" s="61"/>
      <c r="D83" s="61"/>
      <c r="E83" s="61"/>
      <c r="F83" s="61"/>
      <c r="G83" s="61"/>
      <c r="H83" s="61"/>
      <c r="I83" s="61"/>
    </row>
    <row r="84" spans="1:9" ht="15.5">
      <c r="A84" s="61"/>
      <c r="B84" s="61"/>
      <c r="C84" s="61"/>
      <c r="D84" s="61"/>
      <c r="E84" s="61"/>
      <c r="F84" s="61"/>
      <c r="G84" s="61"/>
      <c r="H84" s="61"/>
      <c r="I84" s="61"/>
    </row>
    <row r="85" spans="1:9" ht="15.5">
      <c r="A85" s="61"/>
      <c r="B85" s="61"/>
      <c r="C85" s="61"/>
      <c r="D85" s="61"/>
      <c r="E85" s="61"/>
      <c r="F85" s="61"/>
      <c r="G85" s="61"/>
      <c r="H85" s="61"/>
      <c r="I85" s="61"/>
    </row>
    <row r="86" spans="1:9" ht="15.5">
      <c r="A86" s="61"/>
      <c r="B86" s="61"/>
      <c r="C86" s="61"/>
      <c r="D86" s="61"/>
      <c r="E86" s="61"/>
      <c r="F86" s="61"/>
      <c r="G86" s="61"/>
      <c r="H86" s="61"/>
      <c r="I86" s="61"/>
    </row>
    <row r="87" spans="1:9" ht="15.5">
      <c r="A87" s="61"/>
      <c r="B87" s="61"/>
      <c r="C87" s="61"/>
      <c r="D87" s="61"/>
      <c r="E87" s="61"/>
      <c r="F87" s="61"/>
      <c r="G87" s="61"/>
      <c r="H87" s="61"/>
      <c r="I87" s="61"/>
    </row>
    <row r="88" spans="1:9" ht="15.5">
      <c r="A88" s="61"/>
      <c r="B88" s="61"/>
      <c r="C88" s="61"/>
      <c r="D88" s="61"/>
      <c r="E88" s="61"/>
      <c r="F88" s="61"/>
      <c r="G88" s="61"/>
      <c r="H88" s="61"/>
      <c r="I88" s="61"/>
    </row>
    <row r="89" spans="1:9" ht="15.5">
      <c r="A89" s="61"/>
      <c r="B89" s="61"/>
      <c r="C89" s="61"/>
      <c r="D89" s="61"/>
      <c r="E89" s="61"/>
      <c r="F89" s="61"/>
      <c r="G89" s="61"/>
      <c r="H89" s="61"/>
      <c r="I89" s="61"/>
    </row>
    <row r="90" spans="1:9" ht="15.5">
      <c r="A90" s="61"/>
      <c r="B90" s="61"/>
      <c r="C90" s="61"/>
      <c r="D90" s="61"/>
      <c r="E90" s="61"/>
      <c r="F90" s="61"/>
      <c r="G90" s="61"/>
      <c r="H90" s="61"/>
      <c r="I90" s="61"/>
    </row>
    <row r="91" spans="1:9" ht="15.5">
      <c r="A91" s="61"/>
      <c r="B91" s="61"/>
      <c r="C91" s="61"/>
      <c r="D91" s="61"/>
      <c r="E91" s="61"/>
      <c r="F91" s="61"/>
      <c r="G91" s="61"/>
      <c r="H91" s="61"/>
      <c r="I91" s="61"/>
    </row>
    <row r="92" spans="1:9" ht="15.5">
      <c r="A92" s="61"/>
      <c r="B92" s="61"/>
      <c r="C92" s="61"/>
      <c r="D92" s="61"/>
      <c r="E92" s="61"/>
      <c r="F92" s="61"/>
      <c r="G92" s="61"/>
      <c r="H92" s="61"/>
      <c r="I92" s="61"/>
    </row>
    <row r="93" spans="1:9" ht="15.5">
      <c r="A93" s="61"/>
      <c r="B93" s="61"/>
      <c r="C93" s="61"/>
      <c r="D93" s="61"/>
      <c r="E93" s="61"/>
      <c r="F93" s="61"/>
      <c r="G93" s="61"/>
      <c r="H93" s="61"/>
      <c r="I93" s="61"/>
    </row>
    <row r="94" spans="1:9" ht="15.5">
      <c r="A94" s="61"/>
      <c r="B94" s="61"/>
      <c r="C94" s="61"/>
      <c r="D94" s="61"/>
      <c r="E94" s="61"/>
      <c r="F94" s="61"/>
      <c r="G94" s="61"/>
      <c r="H94" s="61"/>
      <c r="I94" s="61"/>
    </row>
    <row r="95" spans="1:9" ht="15.5">
      <c r="A95" s="61"/>
      <c r="B95" s="61"/>
      <c r="C95" s="61"/>
      <c r="D95" s="61"/>
      <c r="E95" s="61"/>
      <c r="F95" s="61"/>
      <c r="G95" s="61"/>
      <c r="H95" s="61"/>
      <c r="I95" s="61"/>
    </row>
    <row r="96" spans="1:9" ht="15.5">
      <c r="A96" s="61"/>
      <c r="B96" s="61"/>
      <c r="C96" s="61"/>
      <c r="D96" s="61"/>
      <c r="E96" s="61"/>
      <c r="F96" s="61"/>
      <c r="G96" s="61"/>
      <c r="H96" s="61"/>
      <c r="I96" s="61"/>
    </row>
    <row r="97" spans="1:9" ht="15.5">
      <c r="A97" s="61"/>
      <c r="B97" s="61"/>
      <c r="C97" s="61"/>
      <c r="D97" s="61"/>
      <c r="E97" s="61"/>
      <c r="F97" s="61"/>
      <c r="G97" s="61"/>
      <c r="H97" s="61"/>
      <c r="I97" s="61"/>
    </row>
    <row r="98" spans="1:9" ht="15.5">
      <c r="A98" s="61"/>
      <c r="B98" s="61"/>
      <c r="C98" s="61"/>
      <c r="D98" s="61"/>
      <c r="E98" s="61"/>
      <c r="F98" s="61"/>
      <c r="G98" s="61"/>
      <c r="H98" s="61"/>
      <c r="I98" s="61"/>
    </row>
    <row r="99" spans="1:9" ht="15.5">
      <c r="A99" s="61"/>
      <c r="B99" s="61"/>
      <c r="C99" s="61"/>
      <c r="D99" s="61"/>
      <c r="E99" s="61"/>
      <c r="F99" s="61"/>
      <c r="G99" s="61"/>
      <c r="H99" s="61"/>
      <c r="I99" s="61"/>
    </row>
    <row r="100" spans="1:9" ht="15.5">
      <c r="A100" s="61"/>
      <c r="B100" s="61"/>
      <c r="C100" s="61"/>
      <c r="D100" s="61"/>
      <c r="E100" s="61"/>
      <c r="F100" s="61"/>
      <c r="G100" s="61"/>
      <c r="H100" s="61"/>
      <c r="I100" s="61"/>
    </row>
    <row r="101" spans="1:9" ht="15.5">
      <c r="A101" s="61"/>
      <c r="B101" s="61"/>
      <c r="C101" s="61"/>
      <c r="D101" s="61"/>
      <c r="E101" s="61"/>
      <c r="F101" s="61"/>
      <c r="G101" s="61"/>
      <c r="H101" s="61"/>
      <c r="I101" s="61"/>
    </row>
    <row r="102" spans="1:9" ht="15.5">
      <c r="A102" s="61"/>
      <c r="B102" s="61"/>
      <c r="C102" s="61"/>
      <c r="D102" s="61"/>
      <c r="E102" s="61"/>
      <c r="F102" s="61"/>
      <c r="G102" s="61"/>
      <c r="H102" s="61"/>
      <c r="I102" s="61"/>
    </row>
    <row r="103" spans="1:9" ht="15.5">
      <c r="A103" s="61"/>
      <c r="B103" s="61"/>
      <c r="C103" s="61"/>
      <c r="D103" s="61"/>
      <c r="E103" s="61"/>
      <c r="F103" s="61"/>
      <c r="G103" s="61"/>
      <c r="H103" s="61"/>
      <c r="I103" s="61"/>
    </row>
    <row r="104" spans="1:9" ht="15.5">
      <c r="A104" s="61"/>
      <c r="B104" s="61"/>
      <c r="C104" s="61"/>
      <c r="D104" s="61"/>
      <c r="E104" s="61"/>
      <c r="F104" s="61"/>
      <c r="G104" s="61"/>
      <c r="H104" s="61"/>
      <c r="I104" s="61"/>
    </row>
    <row r="105" spans="1:9" ht="15.5">
      <c r="A105" s="61"/>
      <c r="B105" s="61"/>
      <c r="C105" s="61"/>
      <c r="D105" s="61"/>
      <c r="E105" s="61"/>
      <c r="F105" s="61"/>
      <c r="G105" s="61"/>
      <c r="H105" s="61"/>
      <c r="I105" s="61"/>
    </row>
    <row r="106" spans="1:9" ht="15.5">
      <c r="A106" s="61"/>
      <c r="B106" s="61"/>
      <c r="C106" s="61"/>
      <c r="D106" s="61"/>
      <c r="E106" s="61"/>
      <c r="F106" s="61"/>
      <c r="G106" s="61"/>
      <c r="H106" s="61"/>
      <c r="I106" s="61"/>
    </row>
    <row r="107" spans="1:9" ht="15.5">
      <c r="A107" s="61"/>
      <c r="B107" s="61"/>
      <c r="C107" s="61"/>
      <c r="D107" s="61"/>
      <c r="E107" s="61"/>
      <c r="F107" s="61"/>
      <c r="G107" s="61"/>
      <c r="H107" s="61"/>
      <c r="I107" s="61"/>
    </row>
    <row r="108" spans="1:9" ht="15.5">
      <c r="A108" s="61"/>
      <c r="B108" s="61"/>
      <c r="C108" s="61"/>
      <c r="D108" s="61"/>
      <c r="E108" s="61"/>
      <c r="F108" s="61"/>
      <c r="G108" s="61"/>
      <c r="H108" s="61"/>
      <c r="I108" s="61"/>
    </row>
    <row r="109" spans="1:9" ht="15.5">
      <c r="A109" s="61"/>
      <c r="B109" s="61"/>
      <c r="C109" s="61"/>
      <c r="D109" s="61"/>
      <c r="E109" s="61"/>
      <c r="F109" s="61"/>
      <c r="G109" s="61"/>
      <c r="H109" s="61"/>
      <c r="I109" s="61"/>
    </row>
    <row r="110" spans="1:9" ht="15.5">
      <c r="A110" s="61"/>
      <c r="B110" s="61"/>
      <c r="C110" s="61"/>
      <c r="D110" s="61"/>
      <c r="E110" s="61"/>
      <c r="F110" s="61"/>
      <c r="G110" s="61"/>
      <c r="H110" s="61"/>
      <c r="I110" s="61"/>
    </row>
    <row r="111" spans="1:9" ht="15.5">
      <c r="A111" s="61"/>
      <c r="B111" s="61"/>
      <c r="C111" s="61"/>
      <c r="D111" s="61"/>
      <c r="E111" s="61"/>
      <c r="F111" s="61"/>
      <c r="G111" s="61"/>
      <c r="H111" s="61"/>
      <c r="I111" s="61"/>
    </row>
    <row r="112" spans="1:9" ht="15.5">
      <c r="A112" s="61"/>
      <c r="B112" s="61"/>
      <c r="C112" s="61"/>
      <c r="D112" s="61"/>
      <c r="E112" s="61"/>
      <c r="F112" s="61"/>
      <c r="G112" s="61"/>
      <c r="H112" s="61"/>
      <c r="I112" s="61"/>
    </row>
    <row r="113" spans="1:9" ht="15.5">
      <c r="A113" s="61"/>
      <c r="B113" s="61"/>
      <c r="C113" s="61"/>
      <c r="D113" s="61"/>
      <c r="E113" s="61"/>
      <c r="F113" s="61"/>
      <c r="G113" s="61"/>
      <c r="H113" s="61"/>
      <c r="I113" s="61"/>
    </row>
    <row r="114" spans="1:9" ht="15.5">
      <c r="A114" s="61"/>
      <c r="B114" s="61"/>
      <c r="C114" s="61"/>
      <c r="D114" s="61"/>
      <c r="E114" s="61"/>
      <c r="F114" s="61"/>
      <c r="G114" s="61"/>
      <c r="H114" s="61"/>
      <c r="I114" s="61"/>
    </row>
    <row r="115" spans="1:9" ht="15.5">
      <c r="A115" s="61"/>
      <c r="B115" s="61"/>
      <c r="C115" s="61"/>
      <c r="D115" s="61"/>
      <c r="E115" s="61"/>
      <c r="F115" s="61"/>
      <c r="G115" s="61"/>
      <c r="H115" s="61"/>
      <c r="I115" s="61"/>
    </row>
    <row r="116" spans="1:9" ht="15.5">
      <c r="A116" s="61"/>
      <c r="B116" s="61"/>
      <c r="C116" s="61"/>
      <c r="D116" s="61"/>
      <c r="E116" s="61"/>
      <c r="F116" s="61"/>
      <c r="G116" s="61"/>
      <c r="H116" s="61"/>
      <c r="I116" s="61"/>
    </row>
    <row r="117" spans="1:9" ht="15.5">
      <c r="A117" s="61"/>
      <c r="B117" s="61"/>
      <c r="C117" s="61"/>
      <c r="D117" s="61"/>
      <c r="E117" s="61"/>
      <c r="F117" s="61"/>
      <c r="G117" s="61"/>
      <c r="H117" s="61"/>
      <c r="I117" s="61"/>
    </row>
    <row r="118" spans="1:9" ht="15.5">
      <c r="A118" s="61"/>
      <c r="B118" s="61"/>
      <c r="C118" s="61"/>
      <c r="D118" s="61"/>
      <c r="E118" s="61"/>
      <c r="F118" s="61"/>
      <c r="G118" s="61"/>
      <c r="H118" s="61"/>
      <c r="I118" s="61"/>
    </row>
    <row r="119" spans="1:9" ht="15.5">
      <c r="A119" s="61"/>
      <c r="B119" s="61"/>
      <c r="C119" s="61"/>
      <c r="D119" s="61"/>
      <c r="E119" s="61"/>
      <c r="F119" s="61"/>
      <c r="G119" s="61"/>
      <c r="H119" s="61"/>
      <c r="I119" s="61"/>
    </row>
    <row r="120" spans="1:9" ht="15.5">
      <c r="A120" s="61"/>
      <c r="B120" s="61"/>
      <c r="C120" s="61"/>
      <c r="D120" s="61"/>
      <c r="E120" s="61"/>
      <c r="F120" s="61"/>
      <c r="G120" s="61"/>
      <c r="H120" s="61"/>
      <c r="I120" s="61"/>
    </row>
    <row r="121" spans="1:9" ht="15.5">
      <c r="A121" s="61"/>
      <c r="B121" s="61"/>
      <c r="C121" s="61"/>
      <c r="D121" s="61"/>
      <c r="E121" s="61"/>
      <c r="F121" s="61"/>
      <c r="G121" s="61"/>
      <c r="H121" s="61"/>
      <c r="I121" s="61"/>
    </row>
    <row r="122" spans="1:9" ht="15.5">
      <c r="A122" s="61"/>
      <c r="B122" s="61"/>
      <c r="C122" s="61"/>
      <c r="D122" s="61"/>
      <c r="E122" s="61"/>
      <c r="F122" s="61"/>
      <c r="G122" s="61"/>
      <c r="H122" s="61"/>
      <c r="I122" s="61"/>
    </row>
    <row r="123" spans="1:9" ht="15.5">
      <c r="A123" s="61"/>
      <c r="B123" s="61"/>
      <c r="C123" s="61"/>
      <c r="D123" s="61"/>
      <c r="E123" s="61"/>
      <c r="F123" s="61"/>
      <c r="G123" s="61"/>
      <c r="H123" s="61"/>
      <c r="I123" s="61"/>
    </row>
    <row r="124" spans="1:9" ht="15.5">
      <c r="A124" s="61"/>
      <c r="B124" s="61"/>
      <c r="C124" s="61"/>
      <c r="D124" s="61"/>
      <c r="E124" s="61"/>
      <c r="F124" s="61"/>
      <c r="G124" s="61"/>
      <c r="H124" s="61"/>
      <c r="I124" s="61"/>
    </row>
    <row r="125" spans="1:9" ht="15.5">
      <c r="A125" s="61"/>
      <c r="B125" s="61"/>
      <c r="C125" s="61"/>
      <c r="D125" s="61"/>
      <c r="E125" s="61"/>
      <c r="F125" s="61"/>
      <c r="G125" s="61"/>
      <c r="H125" s="61"/>
      <c r="I125" s="61"/>
    </row>
    <row r="126" spans="1:9" ht="15.5">
      <c r="A126" s="61"/>
      <c r="B126" s="61"/>
      <c r="C126" s="61"/>
      <c r="D126" s="61"/>
      <c r="E126" s="61"/>
      <c r="F126" s="61"/>
      <c r="G126" s="61"/>
      <c r="H126" s="61"/>
      <c r="I126" s="61"/>
    </row>
    <row r="127" spans="1:9" ht="15.5">
      <c r="A127" s="61"/>
      <c r="B127" s="61"/>
      <c r="C127" s="61"/>
      <c r="D127" s="61"/>
      <c r="E127" s="61"/>
      <c r="F127" s="61"/>
      <c r="G127" s="61"/>
      <c r="H127" s="61"/>
      <c r="I127" s="61"/>
    </row>
    <row r="128" spans="1:9" ht="15.5">
      <c r="A128" s="61"/>
      <c r="B128" s="61"/>
      <c r="C128" s="61"/>
      <c r="D128" s="61"/>
      <c r="E128" s="61"/>
      <c r="F128" s="61"/>
      <c r="G128" s="61"/>
      <c r="H128" s="61"/>
      <c r="I128" s="61"/>
    </row>
    <row r="129" spans="1:9" ht="15.5">
      <c r="A129" s="61"/>
      <c r="B129" s="61"/>
      <c r="C129" s="61"/>
      <c r="D129" s="61"/>
      <c r="E129" s="61"/>
      <c r="F129" s="61"/>
      <c r="G129" s="61"/>
      <c r="H129" s="61"/>
      <c r="I129" s="61"/>
    </row>
    <row r="130" spans="1:9" ht="15.5">
      <c r="A130" s="61"/>
      <c r="B130" s="61"/>
      <c r="C130" s="61"/>
      <c r="D130" s="61"/>
      <c r="E130" s="61"/>
      <c r="F130" s="61"/>
      <c r="G130" s="61"/>
      <c r="H130" s="61"/>
      <c r="I130" s="61"/>
    </row>
    <row r="131" spans="1:9" ht="15.5">
      <c r="A131" s="61"/>
      <c r="B131" s="61"/>
      <c r="C131" s="61"/>
      <c r="D131" s="61"/>
      <c r="E131" s="61"/>
      <c r="F131" s="61"/>
      <c r="G131" s="61"/>
      <c r="H131" s="61"/>
      <c r="I131" s="61"/>
    </row>
    <row r="132" spans="1:9" ht="15.5">
      <c r="A132" s="61"/>
      <c r="B132" s="61"/>
      <c r="C132" s="61"/>
      <c r="D132" s="61"/>
      <c r="E132" s="61"/>
      <c r="F132" s="61"/>
      <c r="G132" s="61"/>
      <c r="H132" s="61"/>
      <c r="I132" s="61"/>
    </row>
    <row r="133" spans="1:9" ht="15.5">
      <c r="A133" s="61"/>
      <c r="B133" s="61"/>
      <c r="C133" s="61"/>
      <c r="D133" s="61"/>
      <c r="E133" s="61"/>
      <c r="F133" s="61"/>
      <c r="G133" s="61"/>
      <c r="H133" s="61"/>
      <c r="I133" s="61"/>
    </row>
    <row r="134" spans="1:9" ht="15.5">
      <c r="A134" s="61"/>
      <c r="B134" s="61"/>
      <c r="C134" s="61"/>
      <c r="D134" s="61"/>
      <c r="E134" s="61"/>
      <c r="F134" s="61"/>
      <c r="G134" s="61"/>
      <c r="H134" s="61"/>
      <c r="I134" s="61"/>
    </row>
    <row r="135" spans="1:9" ht="15.5">
      <c r="A135" s="61"/>
      <c r="B135" s="61"/>
      <c r="C135" s="61"/>
      <c r="D135" s="61"/>
      <c r="E135" s="61"/>
      <c r="F135" s="61"/>
      <c r="G135" s="61"/>
      <c r="H135" s="61"/>
      <c r="I135" s="61"/>
    </row>
    <row r="136" spans="1:9" ht="15.5">
      <c r="A136" s="61"/>
      <c r="B136" s="61"/>
      <c r="C136" s="61"/>
      <c r="D136" s="61"/>
      <c r="E136" s="61"/>
      <c r="F136" s="61"/>
      <c r="G136" s="61"/>
      <c r="H136" s="61"/>
      <c r="I136" s="61"/>
    </row>
    <row r="137" spans="1:9" ht="15.5">
      <c r="A137" s="61"/>
      <c r="B137" s="61"/>
      <c r="C137" s="61"/>
      <c r="D137" s="61"/>
      <c r="E137" s="61"/>
      <c r="F137" s="61"/>
      <c r="G137" s="61"/>
      <c r="H137" s="61"/>
      <c r="I137" s="61"/>
    </row>
    <row r="138" spans="1:9" ht="15.5">
      <c r="A138" s="61"/>
      <c r="B138" s="61"/>
      <c r="C138" s="61"/>
      <c r="D138" s="61"/>
      <c r="E138" s="61"/>
      <c r="F138" s="61"/>
      <c r="G138" s="61"/>
      <c r="H138" s="61"/>
      <c r="I138" s="61"/>
    </row>
    <row r="139" spans="1:9" ht="15.5">
      <c r="A139" s="61"/>
      <c r="B139" s="61"/>
      <c r="C139" s="61"/>
      <c r="D139" s="61"/>
      <c r="E139" s="61"/>
      <c r="F139" s="61"/>
      <c r="G139" s="61"/>
      <c r="H139" s="61"/>
      <c r="I139" s="61"/>
    </row>
    <row r="140" spans="1:9" ht="15.5">
      <c r="A140" s="61"/>
      <c r="B140" s="61"/>
      <c r="C140" s="61"/>
      <c r="D140" s="61"/>
      <c r="E140" s="61"/>
      <c r="F140" s="61"/>
      <c r="G140" s="61"/>
      <c r="H140" s="61"/>
      <c r="I140" s="61"/>
    </row>
    <row r="141" spans="1:9" ht="15.5">
      <c r="A141" s="61"/>
      <c r="B141" s="61"/>
      <c r="C141" s="61"/>
      <c r="D141" s="61"/>
      <c r="E141" s="61"/>
      <c r="F141" s="61"/>
      <c r="G141" s="61"/>
      <c r="H141" s="61"/>
      <c r="I141" s="61"/>
    </row>
    <row r="142" spans="1:9" ht="15.5">
      <c r="A142" s="61"/>
      <c r="B142" s="61"/>
      <c r="C142" s="61"/>
      <c r="D142" s="61"/>
      <c r="E142" s="61"/>
      <c r="F142" s="61"/>
      <c r="G142" s="61"/>
      <c r="H142" s="61"/>
      <c r="I142" s="61"/>
    </row>
    <row r="143" spans="1:9" ht="15.5">
      <c r="A143" s="61"/>
      <c r="B143" s="61"/>
      <c r="C143" s="61"/>
      <c r="D143" s="61"/>
      <c r="E143" s="61"/>
      <c r="F143" s="61"/>
      <c r="G143" s="61"/>
      <c r="H143" s="61"/>
      <c r="I143" s="61"/>
    </row>
    <row r="144" spans="1:9" ht="15.5">
      <c r="A144" s="61"/>
      <c r="B144" s="61"/>
      <c r="C144" s="61"/>
      <c r="D144" s="61"/>
      <c r="E144" s="61"/>
      <c r="F144" s="61"/>
      <c r="G144" s="61"/>
      <c r="H144" s="61"/>
      <c r="I144" s="61"/>
    </row>
    <row r="145" spans="1:9" ht="15.5">
      <c r="A145" s="61"/>
      <c r="B145" s="61"/>
      <c r="C145" s="61"/>
      <c r="D145" s="61"/>
      <c r="E145" s="61"/>
      <c r="F145" s="61"/>
      <c r="G145" s="61"/>
      <c r="H145" s="61"/>
      <c r="I145" s="61"/>
    </row>
    <row r="146" spans="1:9" ht="15.5">
      <c r="A146" s="61"/>
      <c r="B146" s="61"/>
      <c r="C146" s="61"/>
      <c r="D146" s="61"/>
      <c r="E146" s="61"/>
      <c r="F146" s="61"/>
      <c r="G146" s="61"/>
      <c r="H146" s="61"/>
      <c r="I146" s="61"/>
    </row>
    <row r="147" spans="1:9" ht="15.5">
      <c r="A147" s="61"/>
      <c r="B147" s="61"/>
      <c r="C147" s="61"/>
      <c r="D147" s="61"/>
      <c r="E147" s="61"/>
      <c r="F147" s="61"/>
      <c r="G147" s="61"/>
      <c r="H147" s="61"/>
      <c r="I147" s="61"/>
    </row>
    <row r="148" spans="1:9" ht="15.5">
      <c r="A148" s="61"/>
      <c r="B148" s="61"/>
      <c r="C148" s="61"/>
      <c r="D148" s="61"/>
      <c r="E148" s="61"/>
      <c r="F148" s="61"/>
      <c r="G148" s="61"/>
      <c r="H148" s="61"/>
      <c r="I148" s="61"/>
    </row>
    <row r="149" spans="1:9" ht="15.5">
      <c r="A149" s="61"/>
      <c r="B149" s="61"/>
      <c r="C149" s="61"/>
      <c r="D149" s="61"/>
      <c r="E149" s="61"/>
      <c r="F149" s="61"/>
      <c r="G149" s="61"/>
      <c r="H149" s="61"/>
      <c r="I149" s="61"/>
    </row>
    <row r="150" spans="1:9" ht="15.5">
      <c r="A150" s="61"/>
      <c r="B150" s="61"/>
      <c r="C150" s="61"/>
      <c r="D150" s="61"/>
      <c r="E150" s="61"/>
      <c r="F150" s="61"/>
      <c r="G150" s="61"/>
      <c r="H150" s="61"/>
      <c r="I150" s="61"/>
    </row>
    <row r="151" spans="1:9" ht="15.5">
      <c r="A151" s="61"/>
      <c r="B151" s="61"/>
      <c r="C151" s="61"/>
      <c r="D151" s="61"/>
      <c r="E151" s="61"/>
      <c r="F151" s="61"/>
      <c r="G151" s="61"/>
      <c r="H151" s="61"/>
      <c r="I151" s="61"/>
    </row>
    <row r="152" spans="1:9" ht="15.5">
      <c r="A152" s="61"/>
      <c r="B152" s="61"/>
      <c r="C152" s="61"/>
      <c r="D152" s="61"/>
      <c r="E152" s="61"/>
      <c r="F152" s="61"/>
      <c r="G152" s="61"/>
      <c r="H152" s="61"/>
      <c r="I152" s="61"/>
    </row>
    <row r="153" spans="1:9" ht="15.5">
      <c r="A153" s="61"/>
      <c r="B153" s="61"/>
      <c r="C153" s="61"/>
      <c r="D153" s="61"/>
      <c r="E153" s="61"/>
      <c r="F153" s="61"/>
      <c r="G153" s="61"/>
      <c r="H153" s="61"/>
      <c r="I153" s="61"/>
    </row>
    <row r="154" spans="1:9" ht="15.5">
      <c r="A154" s="61"/>
      <c r="B154" s="61"/>
      <c r="C154" s="61"/>
      <c r="D154" s="61"/>
      <c r="E154" s="61"/>
      <c r="F154" s="61"/>
      <c r="G154" s="61"/>
      <c r="H154" s="61"/>
      <c r="I154" s="61"/>
    </row>
    <row r="155" spans="1:9" ht="15.5">
      <c r="A155" s="61"/>
      <c r="B155" s="61"/>
      <c r="C155" s="61"/>
      <c r="D155" s="61"/>
      <c r="E155" s="61"/>
      <c r="F155" s="61"/>
      <c r="G155" s="61"/>
      <c r="H155" s="61"/>
      <c r="I155" s="61"/>
    </row>
    <row r="156" spans="1:9" ht="15.5">
      <c r="A156" s="61"/>
      <c r="B156" s="61"/>
      <c r="C156" s="61"/>
      <c r="D156" s="61"/>
      <c r="E156" s="61"/>
      <c r="F156" s="61"/>
      <c r="G156" s="61"/>
      <c r="H156" s="61"/>
      <c r="I156" s="61"/>
    </row>
    <row r="157" spans="1:9" ht="15.5">
      <c r="A157" s="61"/>
      <c r="B157" s="61"/>
      <c r="C157" s="61"/>
      <c r="D157" s="61"/>
      <c r="E157" s="61"/>
      <c r="F157" s="61"/>
      <c r="G157" s="61"/>
      <c r="H157" s="61"/>
      <c r="I157" s="61"/>
    </row>
    <row r="158" spans="1:9" ht="15.5">
      <c r="A158" s="61"/>
      <c r="B158" s="61"/>
      <c r="C158" s="61"/>
      <c r="D158" s="61"/>
      <c r="E158" s="61"/>
      <c r="F158" s="61"/>
      <c r="G158" s="61"/>
      <c r="H158" s="61"/>
      <c r="I158" s="61"/>
    </row>
    <row r="159" spans="1:9" ht="15.5">
      <c r="A159" s="61"/>
      <c r="B159" s="61"/>
      <c r="C159" s="61"/>
      <c r="D159" s="61"/>
      <c r="E159" s="61"/>
      <c r="F159" s="61"/>
      <c r="G159" s="61"/>
      <c r="H159" s="61"/>
      <c r="I159" s="61"/>
    </row>
    <row r="160" spans="1:9" ht="15.5">
      <c r="A160" s="61"/>
      <c r="B160" s="61"/>
      <c r="C160" s="61"/>
      <c r="D160" s="61"/>
      <c r="E160" s="61"/>
      <c r="F160" s="61"/>
      <c r="G160" s="61"/>
      <c r="H160" s="61"/>
      <c r="I160" s="61"/>
    </row>
    <row r="161" spans="1:9" ht="15.5">
      <c r="A161" s="61"/>
      <c r="B161" s="61"/>
      <c r="C161" s="61"/>
      <c r="D161" s="61"/>
      <c r="E161" s="61"/>
      <c r="F161" s="61"/>
      <c r="G161" s="61"/>
      <c r="H161" s="61"/>
      <c r="I161" s="61"/>
    </row>
    <row r="162" spans="1:9" ht="15.5">
      <c r="A162" s="61"/>
      <c r="B162" s="61"/>
      <c r="C162" s="61"/>
      <c r="D162" s="61"/>
      <c r="E162" s="61"/>
      <c r="F162" s="61"/>
      <c r="G162" s="61"/>
      <c r="H162" s="61"/>
      <c r="I162" s="61"/>
    </row>
    <row r="163" spans="1:9" ht="15.5">
      <c r="A163" s="61"/>
      <c r="B163" s="61"/>
      <c r="C163" s="61"/>
      <c r="D163" s="61"/>
      <c r="E163" s="61"/>
      <c r="F163" s="61"/>
      <c r="G163" s="61"/>
      <c r="H163" s="61"/>
      <c r="I163" s="61"/>
    </row>
    <row r="164" spans="1:9" ht="15.5">
      <c r="A164" s="61"/>
      <c r="B164" s="61"/>
      <c r="C164" s="61"/>
      <c r="D164" s="61"/>
      <c r="E164" s="61"/>
      <c r="F164" s="61"/>
      <c r="G164" s="61"/>
      <c r="H164" s="61"/>
      <c r="I164" s="61"/>
    </row>
    <row r="165" spans="1:9" ht="15.5">
      <c r="A165" s="61"/>
      <c r="B165" s="61"/>
      <c r="C165" s="61"/>
      <c r="D165" s="61"/>
      <c r="E165" s="61"/>
      <c r="F165" s="61"/>
      <c r="G165" s="61"/>
      <c r="H165" s="61"/>
      <c r="I165" s="61"/>
    </row>
    <row r="166" spans="1:9" ht="15.5">
      <c r="A166" s="61"/>
      <c r="B166" s="61"/>
      <c r="C166" s="61"/>
      <c r="D166" s="61"/>
      <c r="E166" s="61"/>
      <c r="F166" s="61"/>
      <c r="G166" s="61"/>
      <c r="H166" s="61"/>
      <c r="I166" s="61"/>
    </row>
    <row r="167" spans="1:9" ht="15.5">
      <c r="A167" s="61"/>
      <c r="B167" s="61"/>
      <c r="C167" s="61"/>
      <c r="D167" s="61"/>
      <c r="E167" s="61"/>
      <c r="F167" s="61"/>
      <c r="G167" s="61"/>
      <c r="H167" s="61"/>
      <c r="I167" s="61"/>
    </row>
    <row r="168" spans="1:9" ht="15.5">
      <c r="A168" s="61"/>
      <c r="B168" s="61"/>
      <c r="C168" s="61"/>
      <c r="D168" s="61"/>
      <c r="E168" s="61"/>
      <c r="F168" s="61"/>
      <c r="G168" s="61"/>
      <c r="H168" s="61"/>
      <c r="I168" s="61"/>
    </row>
    <row r="169" spans="1:9" ht="15.5">
      <c r="A169" s="61"/>
      <c r="B169" s="61"/>
      <c r="C169" s="61"/>
      <c r="D169" s="61"/>
      <c r="E169" s="61"/>
      <c r="F169" s="61"/>
      <c r="G169" s="61"/>
      <c r="H169" s="61"/>
      <c r="I169" s="61"/>
    </row>
    <row r="170" spans="1:9" ht="15.5">
      <c r="A170" s="61"/>
      <c r="B170" s="61"/>
      <c r="C170" s="61"/>
      <c r="D170" s="61"/>
      <c r="E170" s="61"/>
      <c r="F170" s="61"/>
      <c r="G170" s="61"/>
      <c r="H170" s="61"/>
      <c r="I170" s="61"/>
    </row>
    <row r="171" spans="1:9" ht="15.5">
      <c r="A171" s="61"/>
      <c r="B171" s="61"/>
      <c r="C171" s="61"/>
      <c r="D171" s="61"/>
      <c r="E171" s="61"/>
      <c r="F171" s="61"/>
      <c r="G171" s="61"/>
      <c r="H171" s="61"/>
      <c r="I171" s="61"/>
    </row>
    <row r="172" spans="1:9" ht="15.5">
      <c r="A172" s="61"/>
      <c r="B172" s="61"/>
      <c r="C172" s="61"/>
      <c r="D172" s="61"/>
      <c r="E172" s="61"/>
      <c r="F172" s="61"/>
      <c r="G172" s="61"/>
      <c r="H172" s="61"/>
      <c r="I172" s="61"/>
    </row>
    <row r="173" spans="1:9" ht="15.5">
      <c r="A173" s="61"/>
      <c r="B173" s="61"/>
      <c r="C173" s="61"/>
      <c r="D173" s="61"/>
      <c r="E173" s="61"/>
      <c r="F173" s="61"/>
      <c r="G173" s="61"/>
      <c r="H173" s="61"/>
      <c r="I173" s="61"/>
    </row>
    <row r="174" spans="1:9" ht="15.5">
      <c r="A174" s="61"/>
      <c r="B174" s="61"/>
      <c r="C174" s="61"/>
      <c r="D174" s="61"/>
      <c r="E174" s="61"/>
      <c r="F174" s="61"/>
      <c r="G174" s="61"/>
      <c r="H174" s="61"/>
      <c r="I174" s="61"/>
    </row>
    <row r="175" spans="1:9" ht="15.5">
      <c r="A175" s="61"/>
      <c r="B175" s="61"/>
      <c r="C175" s="61"/>
      <c r="D175" s="61"/>
      <c r="E175" s="61"/>
      <c r="F175" s="61"/>
      <c r="G175" s="61"/>
      <c r="H175" s="61"/>
      <c r="I175" s="61"/>
    </row>
    <row r="176" spans="1:9" ht="15.5">
      <c r="A176" s="61"/>
      <c r="B176" s="61"/>
      <c r="C176" s="61"/>
      <c r="D176" s="61"/>
      <c r="E176" s="61"/>
      <c r="F176" s="61"/>
      <c r="G176" s="61"/>
      <c r="H176" s="61"/>
      <c r="I176" s="61"/>
    </row>
    <row r="177" spans="1:9" ht="15.5">
      <c r="A177" s="61"/>
      <c r="B177" s="61"/>
      <c r="C177" s="61"/>
      <c r="D177" s="61"/>
      <c r="E177" s="61"/>
      <c r="F177" s="61"/>
      <c r="G177" s="61"/>
      <c r="H177" s="61"/>
      <c r="I177" s="61"/>
    </row>
    <row r="178" spans="1:9" ht="15.5">
      <c r="A178" s="61"/>
      <c r="B178" s="61"/>
      <c r="C178" s="61"/>
      <c r="D178" s="61"/>
      <c r="E178" s="61"/>
      <c r="F178" s="61"/>
      <c r="G178" s="61"/>
      <c r="H178" s="61"/>
      <c r="I178" s="61"/>
    </row>
    <row r="179" spans="1:9" ht="15.5">
      <c r="A179" s="61"/>
      <c r="B179" s="61"/>
      <c r="C179" s="61"/>
      <c r="D179" s="61"/>
      <c r="E179" s="61"/>
      <c r="F179" s="61"/>
      <c r="G179" s="61"/>
      <c r="H179" s="61"/>
      <c r="I179" s="61"/>
    </row>
    <row r="180" spans="1:9" ht="15.5">
      <c r="A180" s="61"/>
      <c r="B180" s="61"/>
      <c r="C180" s="61"/>
      <c r="D180" s="61"/>
      <c r="E180" s="61"/>
      <c r="F180" s="61"/>
      <c r="G180" s="61"/>
      <c r="H180" s="61"/>
      <c r="I180" s="61"/>
    </row>
    <row r="181" spans="1:9" ht="15.5">
      <c r="A181" s="61"/>
      <c r="B181" s="61"/>
      <c r="C181" s="61"/>
      <c r="D181" s="61"/>
      <c r="E181" s="61"/>
      <c r="F181" s="61"/>
      <c r="G181" s="61"/>
      <c r="H181" s="61"/>
      <c r="I181" s="61"/>
    </row>
    <row r="182" spans="1:9" ht="15.5">
      <c r="A182" s="61"/>
      <c r="B182" s="61"/>
      <c r="C182" s="61"/>
      <c r="D182" s="61"/>
      <c r="E182" s="61"/>
      <c r="F182" s="61"/>
      <c r="G182" s="61"/>
      <c r="H182" s="61"/>
      <c r="I182" s="61"/>
    </row>
    <row r="183" spans="1:9" ht="15.5">
      <c r="A183" s="61"/>
      <c r="B183" s="61"/>
      <c r="C183" s="61"/>
      <c r="D183" s="61"/>
      <c r="E183" s="61"/>
      <c r="F183" s="61"/>
      <c r="G183" s="61"/>
      <c r="H183" s="61"/>
      <c r="I183" s="61"/>
    </row>
    <row r="184" spans="1:9" ht="15.5">
      <c r="A184" s="61"/>
      <c r="B184" s="61"/>
      <c r="C184" s="61"/>
      <c r="D184" s="61"/>
      <c r="E184" s="61"/>
      <c r="F184" s="61"/>
      <c r="G184" s="61"/>
      <c r="H184" s="61"/>
      <c r="I184" s="61"/>
    </row>
    <row r="185" spans="1:9" ht="15.5">
      <c r="A185" s="61"/>
      <c r="B185" s="61"/>
      <c r="C185" s="61"/>
      <c r="D185" s="61"/>
      <c r="E185" s="61"/>
      <c r="F185" s="61"/>
      <c r="G185" s="61"/>
      <c r="H185" s="61"/>
      <c r="I185" s="61"/>
    </row>
    <row r="186" spans="1:9" ht="15.5">
      <c r="A186" s="61"/>
      <c r="B186" s="61"/>
      <c r="C186" s="61"/>
      <c r="D186" s="61"/>
      <c r="E186" s="61"/>
      <c r="F186" s="61"/>
      <c r="G186" s="61"/>
      <c r="H186" s="61"/>
      <c r="I186" s="61"/>
    </row>
    <row r="187" spans="1:9" ht="15.5">
      <c r="A187" s="61"/>
      <c r="B187" s="61"/>
      <c r="C187" s="61"/>
      <c r="D187" s="61"/>
      <c r="E187" s="61"/>
      <c r="F187" s="61"/>
      <c r="G187" s="61"/>
      <c r="H187" s="61"/>
      <c r="I187" s="61"/>
    </row>
    <row r="188" spans="1:9" ht="15.5">
      <c r="A188" s="61"/>
      <c r="B188" s="61"/>
      <c r="C188" s="61"/>
      <c r="D188" s="61"/>
      <c r="E188" s="61"/>
      <c r="F188" s="61"/>
      <c r="G188" s="61"/>
      <c r="H188" s="61"/>
      <c r="I188" s="61"/>
    </row>
    <row r="189" spans="1:9" ht="15.5">
      <c r="A189" s="61"/>
      <c r="B189" s="61"/>
      <c r="C189" s="61"/>
      <c r="D189" s="61"/>
      <c r="E189" s="61"/>
      <c r="F189" s="61"/>
      <c r="G189" s="61"/>
      <c r="H189" s="61"/>
      <c r="I189" s="61"/>
    </row>
    <row r="190" spans="1:9" ht="15.5">
      <c r="A190" s="61"/>
      <c r="B190" s="61"/>
      <c r="C190" s="61"/>
      <c r="D190" s="61"/>
      <c r="E190" s="61"/>
      <c r="F190" s="61"/>
      <c r="G190" s="61"/>
      <c r="H190" s="61"/>
      <c r="I190" s="61"/>
    </row>
    <row r="191" spans="1:9" ht="15.5">
      <c r="A191" s="61"/>
      <c r="B191" s="61"/>
      <c r="C191" s="61"/>
      <c r="D191" s="61"/>
      <c r="E191" s="61"/>
      <c r="F191" s="61"/>
      <c r="G191" s="61"/>
      <c r="H191" s="61"/>
      <c r="I191" s="61"/>
    </row>
    <row r="192" spans="1:9" ht="15.5">
      <c r="A192" s="61"/>
      <c r="B192" s="61"/>
      <c r="C192" s="61"/>
      <c r="D192" s="61"/>
      <c r="E192" s="61"/>
      <c r="F192" s="61"/>
      <c r="G192" s="61"/>
      <c r="H192" s="61"/>
      <c r="I192" s="61"/>
    </row>
    <row r="193" spans="1:9" ht="15.5">
      <c r="A193" s="61"/>
      <c r="B193" s="61"/>
      <c r="C193" s="61"/>
      <c r="D193" s="61"/>
      <c r="E193" s="61"/>
      <c r="F193" s="61"/>
      <c r="G193" s="61"/>
      <c r="H193" s="61"/>
      <c r="I193" s="61"/>
    </row>
    <row r="194" spans="1:9" ht="15.5">
      <c r="A194" s="61"/>
      <c r="B194" s="61"/>
      <c r="C194" s="61"/>
      <c r="D194" s="61"/>
      <c r="E194" s="61"/>
      <c r="F194" s="61"/>
      <c r="G194" s="61"/>
      <c r="H194" s="61"/>
      <c r="I194" s="61"/>
    </row>
    <row r="195" spans="1:9" ht="15.5">
      <c r="A195" s="61"/>
      <c r="B195" s="61"/>
      <c r="C195" s="61"/>
      <c r="D195" s="61"/>
      <c r="E195" s="61"/>
      <c r="F195" s="61"/>
      <c r="G195" s="61"/>
      <c r="H195" s="61"/>
      <c r="I195" s="61"/>
    </row>
    <row r="196" spans="1:9" ht="15.5">
      <c r="A196" s="61"/>
      <c r="B196" s="61"/>
      <c r="C196" s="61"/>
      <c r="D196" s="61"/>
      <c r="E196" s="61"/>
      <c r="F196" s="61"/>
      <c r="G196" s="61"/>
      <c r="H196" s="61"/>
      <c r="I196" s="61"/>
    </row>
    <row r="197" spans="1:9" ht="15.5">
      <c r="A197" s="61"/>
      <c r="B197" s="61"/>
      <c r="C197" s="61"/>
      <c r="D197" s="61"/>
      <c r="E197" s="61"/>
      <c r="F197" s="61"/>
      <c r="G197" s="61"/>
      <c r="H197" s="61"/>
      <c r="I197" s="61"/>
    </row>
    <row r="198" spans="1:9" ht="15.5">
      <c r="A198" s="61"/>
      <c r="B198" s="61"/>
      <c r="C198" s="61"/>
      <c r="D198" s="61"/>
      <c r="E198" s="61"/>
      <c r="F198" s="61"/>
      <c r="G198" s="61"/>
      <c r="H198" s="61"/>
      <c r="I198" s="61"/>
    </row>
    <row r="199" spans="1:9" ht="15.5">
      <c r="A199" s="61"/>
      <c r="B199" s="61"/>
      <c r="C199" s="61"/>
      <c r="D199" s="61"/>
      <c r="E199" s="61"/>
      <c r="F199" s="61"/>
      <c r="G199" s="61"/>
      <c r="H199" s="61"/>
      <c r="I199" s="61"/>
    </row>
    <row r="200" spans="1:9" ht="15.5">
      <c r="A200" s="61"/>
      <c r="B200" s="61"/>
      <c r="C200" s="61"/>
      <c r="D200" s="61"/>
      <c r="E200" s="61"/>
      <c r="F200" s="61"/>
      <c r="G200" s="61"/>
      <c r="H200" s="61"/>
      <c r="I200" s="61"/>
    </row>
    <row r="201" spans="1:9" ht="15.5">
      <c r="A201" s="61"/>
      <c r="B201" s="61"/>
      <c r="C201" s="61"/>
      <c r="D201" s="61"/>
      <c r="E201" s="61"/>
      <c r="F201" s="61"/>
      <c r="G201" s="61"/>
      <c r="H201" s="61"/>
      <c r="I201" s="61"/>
    </row>
    <row r="202" spans="1:9" ht="15.5">
      <c r="A202" s="61"/>
      <c r="B202" s="61"/>
      <c r="C202" s="61"/>
      <c r="D202" s="61"/>
      <c r="E202" s="61"/>
      <c r="F202" s="61"/>
      <c r="G202" s="61"/>
      <c r="H202" s="61"/>
      <c r="I202" s="61"/>
    </row>
    <row r="203" spans="1:9" ht="15.5">
      <c r="A203" s="61"/>
      <c r="B203" s="61"/>
      <c r="C203" s="61"/>
      <c r="D203" s="61"/>
      <c r="E203" s="61"/>
      <c r="F203" s="61"/>
      <c r="G203" s="61"/>
      <c r="H203" s="61"/>
      <c r="I203" s="61"/>
    </row>
    <row r="204" spans="1:9" ht="15.5">
      <c r="A204" s="61"/>
      <c r="B204" s="61"/>
      <c r="C204" s="61"/>
      <c r="D204" s="61"/>
      <c r="E204" s="61"/>
      <c r="F204" s="61"/>
      <c r="G204" s="61"/>
      <c r="H204" s="61"/>
      <c r="I204" s="61"/>
    </row>
    <row r="205" spans="1:9" ht="15.5">
      <c r="A205" s="61"/>
      <c r="B205" s="61"/>
      <c r="C205" s="61"/>
      <c r="D205" s="61"/>
      <c r="E205" s="61"/>
      <c r="F205" s="61"/>
      <c r="G205" s="61"/>
      <c r="H205" s="61"/>
      <c r="I205" s="61"/>
    </row>
    <row r="206" spans="1:9" ht="15.5">
      <c r="A206" s="61"/>
      <c r="B206" s="61"/>
      <c r="C206" s="61"/>
      <c r="D206" s="61"/>
      <c r="E206" s="61"/>
      <c r="F206" s="61"/>
      <c r="G206" s="61"/>
      <c r="H206" s="61"/>
      <c r="I206" s="61"/>
    </row>
    <row r="207" spans="1:9" ht="15.5">
      <c r="A207" s="61"/>
      <c r="B207" s="61"/>
      <c r="C207" s="61"/>
      <c r="D207" s="61"/>
      <c r="E207" s="61"/>
      <c r="F207" s="61"/>
      <c r="G207" s="61"/>
      <c r="H207" s="61"/>
      <c r="I207" s="61"/>
    </row>
    <row r="208" spans="1:9" ht="15.5">
      <c r="A208" s="61"/>
      <c r="B208" s="61"/>
      <c r="C208" s="61"/>
      <c r="D208" s="61"/>
      <c r="E208" s="61"/>
      <c r="F208" s="61"/>
      <c r="G208" s="61"/>
      <c r="H208" s="61"/>
      <c r="I208" s="61"/>
    </row>
    <row r="209" spans="1:9" ht="15.5">
      <c r="A209" s="61"/>
      <c r="B209" s="61"/>
      <c r="C209" s="61"/>
      <c r="D209" s="61"/>
      <c r="E209" s="61"/>
      <c r="F209" s="61"/>
      <c r="G209" s="61"/>
      <c r="H209" s="61"/>
      <c r="I209" s="61"/>
    </row>
    <row r="210" spans="1:9" ht="15.5">
      <c r="A210" s="61"/>
      <c r="B210" s="61"/>
      <c r="C210" s="61"/>
      <c r="D210" s="61"/>
      <c r="E210" s="61"/>
      <c r="F210" s="61"/>
      <c r="G210" s="61"/>
      <c r="H210" s="61"/>
      <c r="I210" s="61"/>
    </row>
    <row r="211" spans="1:9" ht="15.5">
      <c r="A211" s="61"/>
      <c r="B211" s="61"/>
      <c r="C211" s="61"/>
      <c r="D211" s="61"/>
      <c r="E211" s="61"/>
      <c r="F211" s="61"/>
      <c r="G211" s="61"/>
      <c r="H211" s="61"/>
      <c r="I211" s="61"/>
    </row>
    <row r="212" spans="1:9" ht="15.5">
      <c r="A212" s="61"/>
      <c r="B212" s="61"/>
      <c r="C212" s="61"/>
      <c r="D212" s="61"/>
      <c r="E212" s="61"/>
      <c r="F212" s="61"/>
      <c r="G212" s="61"/>
      <c r="H212" s="61"/>
      <c r="I212" s="61"/>
    </row>
    <row r="213" spans="1:9" ht="15.5">
      <c r="A213" s="61"/>
      <c r="B213" s="61"/>
      <c r="C213" s="61"/>
      <c r="D213" s="61"/>
      <c r="E213" s="61"/>
      <c r="F213" s="61"/>
      <c r="G213" s="61"/>
      <c r="H213" s="61"/>
      <c r="I213" s="61"/>
    </row>
    <row r="214" spans="1:9" ht="15.5">
      <c r="A214" s="61"/>
      <c r="B214" s="61"/>
      <c r="C214" s="61"/>
      <c r="D214" s="61"/>
      <c r="E214" s="61"/>
      <c r="F214" s="61"/>
      <c r="G214" s="61"/>
      <c r="H214" s="61"/>
      <c r="I214" s="61"/>
    </row>
    <row r="215" spans="1:9" ht="15.5">
      <c r="A215" s="61"/>
      <c r="B215" s="61"/>
      <c r="C215" s="61"/>
      <c r="D215" s="61"/>
      <c r="E215" s="61"/>
      <c r="F215" s="61"/>
      <c r="G215" s="61"/>
      <c r="H215" s="61"/>
      <c r="I215" s="61"/>
    </row>
    <row r="216" spans="1:9" ht="15.5">
      <c r="A216" s="61"/>
      <c r="B216" s="61"/>
      <c r="C216" s="61"/>
      <c r="D216" s="61"/>
      <c r="E216" s="61"/>
      <c r="F216" s="61"/>
      <c r="G216" s="61"/>
      <c r="H216" s="61"/>
      <c r="I216" s="61"/>
    </row>
    <row r="217" spans="1:9" ht="15.5">
      <c r="A217" s="61"/>
      <c r="B217" s="61"/>
      <c r="C217" s="61"/>
      <c r="D217" s="61"/>
      <c r="E217" s="61"/>
      <c r="F217" s="61"/>
      <c r="G217" s="61"/>
      <c r="H217" s="61"/>
      <c r="I217" s="61"/>
    </row>
    <row r="218" spans="1:9" ht="15.5">
      <c r="A218" s="61"/>
      <c r="B218" s="61"/>
      <c r="C218" s="61"/>
      <c r="D218" s="61"/>
      <c r="E218" s="61"/>
      <c r="F218" s="61"/>
      <c r="G218" s="61"/>
      <c r="H218" s="61"/>
      <c r="I218" s="61"/>
    </row>
    <row r="219" spans="1:9" ht="15.5">
      <c r="A219" s="61"/>
      <c r="B219" s="61"/>
      <c r="C219" s="61"/>
      <c r="D219" s="61"/>
      <c r="E219" s="61"/>
      <c r="F219" s="61"/>
      <c r="G219" s="61"/>
      <c r="H219" s="61"/>
      <c r="I219" s="61"/>
    </row>
    <row r="220" spans="1:9" ht="15.5">
      <c r="A220" s="61"/>
      <c r="B220" s="61"/>
      <c r="C220" s="61"/>
      <c r="D220" s="61"/>
      <c r="E220" s="61"/>
      <c r="F220" s="61"/>
      <c r="G220" s="61"/>
      <c r="H220" s="61"/>
      <c r="I220" s="61"/>
    </row>
    <row r="221" spans="1:9" ht="15.5">
      <c r="A221" s="61"/>
      <c r="B221" s="61"/>
      <c r="C221" s="61"/>
      <c r="D221" s="61"/>
      <c r="E221" s="61"/>
      <c r="F221" s="61"/>
      <c r="G221" s="61"/>
      <c r="H221" s="61"/>
      <c r="I221" s="61"/>
    </row>
    <row r="222" spans="1:9" ht="15.5">
      <c r="A222" s="61"/>
      <c r="B222" s="61"/>
      <c r="C222" s="61"/>
      <c r="D222" s="61"/>
      <c r="E222" s="61"/>
      <c r="F222" s="61"/>
      <c r="G222" s="61"/>
      <c r="H222" s="61"/>
      <c r="I222" s="61"/>
    </row>
    <row r="223" spans="1:9" ht="15.5">
      <c r="A223" s="61"/>
      <c r="B223" s="61"/>
      <c r="C223" s="61"/>
      <c r="D223" s="61"/>
      <c r="E223" s="61"/>
      <c r="F223" s="61"/>
      <c r="G223" s="61"/>
      <c r="H223" s="61"/>
      <c r="I223" s="61"/>
    </row>
    <row r="224" spans="1:9" ht="15.5">
      <c r="A224" s="61"/>
      <c r="B224" s="61"/>
      <c r="C224" s="61"/>
      <c r="D224" s="61"/>
      <c r="E224" s="61"/>
      <c r="F224" s="61"/>
      <c r="G224" s="61"/>
      <c r="H224" s="61"/>
      <c r="I224" s="61"/>
    </row>
    <row r="225" spans="1:9" ht="15.5">
      <c r="A225" s="61"/>
      <c r="B225" s="61"/>
      <c r="C225" s="61"/>
      <c r="D225" s="61"/>
      <c r="E225" s="61"/>
      <c r="F225" s="61"/>
      <c r="G225" s="61"/>
      <c r="H225" s="61"/>
      <c r="I225" s="61"/>
    </row>
    <row r="226" spans="1:9" ht="15.5">
      <c r="A226" s="61"/>
      <c r="B226" s="61"/>
      <c r="C226" s="61"/>
      <c r="D226" s="61"/>
      <c r="E226" s="61"/>
      <c r="F226" s="61"/>
      <c r="G226" s="61"/>
      <c r="H226" s="61"/>
      <c r="I226" s="61"/>
    </row>
    <row r="227" spans="1:9" ht="15.5">
      <c r="A227" s="61"/>
      <c r="B227" s="61"/>
      <c r="C227" s="61"/>
      <c r="D227" s="61"/>
      <c r="E227" s="61"/>
      <c r="F227" s="61"/>
      <c r="G227" s="61"/>
      <c r="H227" s="61"/>
      <c r="I227" s="61"/>
    </row>
    <row r="228" spans="1:9" ht="15.5">
      <c r="A228" s="61"/>
      <c r="B228" s="61"/>
      <c r="C228" s="61"/>
      <c r="D228" s="61"/>
      <c r="E228" s="61"/>
      <c r="F228" s="61"/>
      <c r="G228" s="61"/>
      <c r="H228" s="61"/>
      <c r="I228" s="61"/>
    </row>
    <row r="229" spans="1:9" ht="15.5">
      <c r="A229" s="61"/>
      <c r="B229" s="61"/>
      <c r="C229" s="61"/>
      <c r="D229" s="61"/>
      <c r="E229" s="61"/>
      <c r="F229" s="61"/>
      <c r="G229" s="61"/>
      <c r="H229" s="61"/>
      <c r="I229" s="61"/>
    </row>
    <row r="230" spans="1:9" ht="15.5">
      <c r="A230" s="61"/>
      <c r="B230" s="61"/>
      <c r="C230" s="61"/>
      <c r="D230" s="61"/>
      <c r="E230" s="61"/>
      <c r="F230" s="61"/>
      <c r="G230" s="61"/>
      <c r="H230" s="61"/>
      <c r="I230" s="61"/>
    </row>
    <row r="231" spans="1:9" ht="15.5">
      <c r="A231" s="61"/>
      <c r="B231" s="61"/>
      <c r="C231" s="61"/>
      <c r="D231" s="61"/>
      <c r="E231" s="61"/>
      <c r="F231" s="61"/>
      <c r="G231" s="61"/>
      <c r="H231" s="61"/>
      <c r="I231" s="61"/>
    </row>
    <row r="232" spans="1:9" ht="15.5">
      <c r="A232" s="61"/>
      <c r="B232" s="61"/>
      <c r="C232" s="61"/>
      <c r="D232" s="61"/>
      <c r="E232" s="61"/>
      <c r="F232" s="61"/>
      <c r="G232" s="61"/>
      <c r="H232" s="61"/>
      <c r="I232" s="61"/>
    </row>
    <row r="233" spans="1:9" ht="15.5">
      <c r="A233" s="61"/>
      <c r="B233" s="61"/>
      <c r="C233" s="61"/>
      <c r="D233" s="61"/>
      <c r="E233" s="61"/>
      <c r="F233" s="61"/>
      <c r="G233" s="61"/>
      <c r="H233" s="61"/>
      <c r="I233" s="61"/>
    </row>
    <row r="234" spans="1:9" ht="15.5">
      <c r="A234" s="61"/>
      <c r="B234" s="61"/>
      <c r="C234" s="61"/>
      <c r="D234" s="61"/>
      <c r="E234" s="61"/>
      <c r="F234" s="61"/>
      <c r="G234" s="61"/>
      <c r="H234" s="61"/>
      <c r="I234" s="61"/>
    </row>
    <row r="235" spans="1:9" ht="15.5">
      <c r="A235" s="61"/>
      <c r="B235" s="61"/>
      <c r="C235" s="61"/>
      <c r="D235" s="61"/>
      <c r="E235" s="61"/>
      <c r="F235" s="61"/>
      <c r="G235" s="61"/>
      <c r="H235" s="61"/>
      <c r="I235" s="61"/>
    </row>
    <row r="236" spans="1:9" ht="15.5">
      <c r="A236" s="61"/>
      <c r="B236" s="61"/>
      <c r="C236" s="61"/>
      <c r="D236" s="61"/>
      <c r="E236" s="61"/>
      <c r="F236" s="61"/>
      <c r="G236" s="61"/>
      <c r="H236" s="61"/>
      <c r="I236" s="61"/>
    </row>
    <row r="237" spans="1:9" ht="15.5">
      <c r="A237" s="61"/>
      <c r="B237" s="61"/>
      <c r="C237" s="61"/>
      <c r="D237" s="61"/>
      <c r="E237" s="61"/>
      <c r="F237" s="61"/>
      <c r="G237" s="61"/>
      <c r="H237" s="61"/>
      <c r="I237" s="61"/>
    </row>
    <row r="238" spans="1:9" ht="15.5">
      <c r="A238" s="61"/>
      <c r="B238" s="61"/>
      <c r="C238" s="61"/>
      <c r="D238" s="61"/>
      <c r="E238" s="61"/>
      <c r="F238" s="61"/>
      <c r="G238" s="61"/>
      <c r="H238" s="61"/>
      <c r="I238" s="61"/>
    </row>
    <row r="239" spans="1:9" ht="15.5">
      <c r="A239" s="61"/>
      <c r="B239" s="61"/>
      <c r="C239" s="61"/>
      <c r="D239" s="61"/>
      <c r="E239" s="61"/>
      <c r="F239" s="61"/>
      <c r="G239" s="61"/>
      <c r="H239" s="61"/>
      <c r="I239" s="61"/>
    </row>
    <row r="240" spans="1:9" ht="15.5">
      <c r="A240" s="61"/>
      <c r="B240" s="61"/>
      <c r="C240" s="61"/>
      <c r="D240" s="61"/>
      <c r="E240" s="61"/>
      <c r="F240" s="61"/>
      <c r="G240" s="61"/>
      <c r="H240" s="61"/>
      <c r="I240" s="61"/>
    </row>
    <row r="241" spans="1:9" ht="15.5">
      <c r="A241" s="61"/>
      <c r="B241" s="61"/>
      <c r="C241" s="61"/>
      <c r="D241" s="61"/>
      <c r="E241" s="61"/>
      <c r="F241" s="61"/>
      <c r="G241" s="61"/>
      <c r="H241" s="61"/>
      <c r="I241" s="61"/>
    </row>
    <row r="242" spans="1:9" ht="15.5">
      <c r="A242" s="61"/>
      <c r="B242" s="61"/>
      <c r="C242" s="61"/>
      <c r="D242" s="61"/>
      <c r="E242" s="61"/>
      <c r="F242" s="61"/>
      <c r="G242" s="61"/>
      <c r="H242" s="61"/>
      <c r="I242" s="61"/>
    </row>
    <row r="243" spans="1:9" ht="15.5">
      <c r="A243" s="61"/>
      <c r="B243" s="61"/>
      <c r="C243" s="61"/>
      <c r="D243" s="61"/>
      <c r="E243" s="61"/>
      <c r="F243" s="61"/>
      <c r="G243" s="61"/>
      <c r="H243" s="61"/>
      <c r="I243" s="61"/>
    </row>
    <row r="244" spans="1:9" ht="15.5">
      <c r="A244" s="61"/>
      <c r="B244" s="61"/>
      <c r="C244" s="61"/>
      <c r="D244" s="61"/>
      <c r="E244" s="61"/>
      <c r="F244" s="61"/>
      <c r="G244" s="61"/>
      <c r="H244" s="61"/>
      <c r="I244" s="61"/>
    </row>
    <row r="245" spans="1:9" ht="15.5">
      <c r="A245" s="61"/>
      <c r="B245" s="61"/>
      <c r="C245" s="61"/>
      <c r="D245" s="61"/>
      <c r="E245" s="61"/>
      <c r="F245" s="61"/>
      <c r="G245" s="61"/>
      <c r="H245" s="61"/>
      <c r="I245" s="61"/>
    </row>
    <row r="246" spans="1:9" ht="15.5">
      <c r="A246" s="61"/>
      <c r="B246" s="61"/>
      <c r="C246" s="61"/>
      <c r="D246" s="61"/>
      <c r="E246" s="61"/>
      <c r="F246" s="61"/>
      <c r="G246" s="61"/>
      <c r="H246" s="61"/>
      <c r="I246" s="61"/>
    </row>
    <row r="247" spans="1:9" ht="15.5">
      <c r="A247" s="61"/>
      <c r="B247" s="61"/>
      <c r="C247" s="61"/>
      <c r="D247" s="61"/>
      <c r="E247" s="61"/>
      <c r="F247" s="61"/>
      <c r="G247" s="61"/>
      <c r="H247" s="61"/>
      <c r="I247" s="61"/>
    </row>
    <row r="248" spans="1:9" ht="15.5">
      <c r="A248" s="61"/>
      <c r="B248" s="61"/>
      <c r="C248" s="61"/>
      <c r="D248" s="61"/>
      <c r="E248" s="61"/>
      <c r="F248" s="61"/>
      <c r="G248" s="61"/>
      <c r="H248" s="61"/>
      <c r="I248" s="61"/>
    </row>
    <row r="249" spans="1:9" ht="15.5">
      <c r="A249" s="61"/>
      <c r="B249" s="61"/>
      <c r="C249" s="61"/>
      <c r="D249" s="61"/>
      <c r="E249" s="61"/>
      <c r="F249" s="61"/>
      <c r="G249" s="61"/>
      <c r="H249" s="61"/>
      <c r="I249" s="61"/>
    </row>
    <row r="250" spans="1:9" ht="15.5">
      <c r="A250" s="61"/>
      <c r="B250" s="61"/>
      <c r="C250" s="61"/>
      <c r="D250" s="61"/>
      <c r="E250" s="61"/>
      <c r="F250" s="61"/>
      <c r="G250" s="61"/>
      <c r="H250" s="61"/>
      <c r="I250" s="61"/>
    </row>
    <row r="251" spans="1:9" ht="15.5">
      <c r="A251" s="61"/>
      <c r="B251" s="61"/>
      <c r="C251" s="61"/>
      <c r="D251" s="61"/>
      <c r="E251" s="61"/>
      <c r="F251" s="61"/>
      <c r="G251" s="61"/>
      <c r="H251" s="61"/>
      <c r="I251" s="61"/>
    </row>
    <row r="252" spans="1:9" ht="15.5">
      <c r="A252" s="61"/>
      <c r="B252" s="61"/>
      <c r="C252" s="61"/>
      <c r="D252" s="61"/>
      <c r="E252" s="61"/>
      <c r="F252" s="61"/>
      <c r="G252" s="61"/>
      <c r="H252" s="61"/>
      <c r="I252" s="61"/>
    </row>
    <row r="253" spans="1:9" ht="15.5">
      <c r="A253" s="61"/>
      <c r="B253" s="61"/>
      <c r="C253" s="61"/>
      <c r="D253" s="61"/>
      <c r="E253" s="61"/>
      <c r="F253" s="61"/>
      <c r="G253" s="61"/>
      <c r="H253" s="61"/>
      <c r="I253" s="61"/>
    </row>
    <row r="254" spans="1:9" ht="15.5">
      <c r="A254" s="61"/>
      <c r="B254" s="61"/>
      <c r="C254" s="61"/>
      <c r="D254" s="61"/>
      <c r="E254" s="61"/>
      <c r="F254" s="61"/>
      <c r="G254" s="61"/>
      <c r="H254" s="61"/>
      <c r="I254" s="61"/>
    </row>
    <row r="255" spans="1:9" ht="15.5">
      <c r="A255" s="61"/>
      <c r="B255" s="61"/>
      <c r="C255" s="61"/>
      <c r="D255" s="61"/>
      <c r="E255" s="61"/>
      <c r="F255" s="61"/>
      <c r="G255" s="61"/>
      <c r="H255" s="61"/>
      <c r="I255" s="61"/>
    </row>
    <row r="256" spans="1:9" ht="15.5">
      <c r="A256" s="61"/>
      <c r="B256" s="61"/>
      <c r="C256" s="61"/>
      <c r="D256" s="61"/>
      <c r="E256" s="61"/>
      <c r="F256" s="61"/>
      <c r="G256" s="61"/>
      <c r="H256" s="61"/>
      <c r="I256" s="61"/>
    </row>
    <row r="257" spans="1:9" ht="15.5">
      <c r="A257" s="61"/>
      <c r="B257" s="61"/>
      <c r="C257" s="61"/>
      <c r="D257" s="61"/>
      <c r="E257" s="61"/>
      <c r="F257" s="61"/>
      <c r="G257" s="61"/>
      <c r="H257" s="61"/>
      <c r="I257" s="61"/>
    </row>
    <row r="258" spans="1:9" ht="15.5">
      <c r="A258" s="61"/>
      <c r="B258" s="61"/>
      <c r="C258" s="61"/>
      <c r="D258" s="61"/>
      <c r="E258" s="61"/>
      <c r="F258" s="61"/>
      <c r="G258" s="61"/>
      <c r="H258" s="61"/>
      <c r="I258" s="61"/>
    </row>
    <row r="259" spans="1:9" ht="15.5">
      <c r="A259" s="61"/>
      <c r="B259" s="61"/>
      <c r="C259" s="61"/>
      <c r="D259" s="61"/>
      <c r="E259" s="61"/>
      <c r="F259" s="61"/>
      <c r="G259" s="61"/>
      <c r="H259" s="61"/>
      <c r="I259" s="61"/>
    </row>
    <row r="260" spans="1:9" ht="15.5">
      <c r="A260" s="61"/>
      <c r="B260" s="61"/>
      <c r="C260" s="61"/>
      <c r="D260" s="61"/>
      <c r="E260" s="61"/>
      <c r="F260" s="61"/>
      <c r="G260" s="61"/>
      <c r="H260" s="61"/>
      <c r="I260" s="61"/>
    </row>
    <row r="261" spans="1:9" ht="15.5">
      <c r="A261" s="61"/>
      <c r="B261" s="61"/>
      <c r="C261" s="61"/>
      <c r="D261" s="61"/>
      <c r="E261" s="61"/>
      <c r="F261" s="61"/>
      <c r="G261" s="61"/>
      <c r="H261" s="61"/>
      <c r="I261" s="61"/>
    </row>
    <row r="262" spans="1:9" ht="15.5">
      <c r="A262" s="61"/>
      <c r="B262" s="61"/>
      <c r="C262" s="61"/>
      <c r="D262" s="61"/>
      <c r="E262" s="61"/>
      <c r="F262" s="61"/>
      <c r="G262" s="61"/>
      <c r="H262" s="61"/>
      <c r="I262" s="61"/>
    </row>
    <row r="263" spans="1:9" ht="15.5">
      <c r="A263" s="61"/>
      <c r="B263" s="61"/>
      <c r="C263" s="61"/>
      <c r="D263" s="61"/>
      <c r="E263" s="61"/>
      <c r="F263" s="61"/>
      <c r="G263" s="61"/>
      <c r="H263" s="61"/>
      <c r="I263" s="61"/>
    </row>
    <row r="264" spans="1:9" ht="15.5">
      <c r="A264" s="61"/>
      <c r="B264" s="61"/>
      <c r="C264" s="61"/>
      <c r="D264" s="61"/>
      <c r="E264" s="61"/>
      <c r="F264" s="61"/>
      <c r="G264" s="61"/>
      <c r="H264" s="61"/>
      <c r="I264" s="61"/>
    </row>
    <row r="265" spans="1:9" ht="15.5">
      <c r="A265" s="61"/>
      <c r="B265" s="61"/>
      <c r="C265" s="61"/>
      <c r="D265" s="61"/>
      <c r="E265" s="61"/>
      <c r="F265" s="61"/>
      <c r="G265" s="61"/>
      <c r="H265" s="61"/>
      <c r="I265" s="61"/>
    </row>
    <row r="266" spans="1:9" ht="15.5">
      <c r="A266" s="61"/>
      <c r="B266" s="61"/>
      <c r="C266" s="61"/>
      <c r="D266" s="61"/>
      <c r="E266" s="61"/>
      <c r="F266" s="61"/>
      <c r="G266" s="61"/>
      <c r="H266" s="61"/>
      <c r="I266" s="61"/>
    </row>
    <row r="267" spans="1:9" ht="15.5">
      <c r="A267" s="61"/>
      <c r="B267" s="61"/>
      <c r="C267" s="61"/>
      <c r="D267" s="61"/>
      <c r="E267" s="61"/>
      <c r="F267" s="61"/>
      <c r="G267" s="61"/>
      <c r="H267" s="61"/>
      <c r="I267" s="61"/>
    </row>
    <row r="268" spans="1:9" ht="15.5">
      <c r="A268" s="61"/>
      <c r="B268" s="61"/>
      <c r="C268" s="61"/>
      <c r="D268" s="61"/>
      <c r="E268" s="61"/>
      <c r="F268" s="61"/>
      <c r="G268" s="61"/>
      <c r="H268" s="61"/>
      <c r="I268" s="61"/>
    </row>
    <row r="269" spans="1:9" ht="15.5">
      <c r="A269" s="61"/>
      <c r="B269" s="61"/>
      <c r="C269" s="61"/>
      <c r="D269" s="61"/>
      <c r="E269" s="61"/>
      <c r="F269" s="61"/>
      <c r="G269" s="61"/>
      <c r="H269" s="61"/>
      <c r="I269" s="61"/>
    </row>
    <row r="270" spans="1:9" ht="15.5">
      <c r="A270" s="61"/>
      <c r="B270" s="61"/>
      <c r="C270" s="61"/>
      <c r="D270" s="61"/>
      <c r="E270" s="61"/>
      <c r="F270" s="61"/>
      <c r="G270" s="61"/>
      <c r="H270" s="61"/>
      <c r="I270" s="61"/>
    </row>
    <row r="271" spans="1:9" ht="15.5">
      <c r="A271" s="61"/>
      <c r="B271" s="61"/>
      <c r="C271" s="61"/>
      <c r="D271" s="61"/>
      <c r="E271" s="61"/>
      <c r="F271" s="61"/>
      <c r="G271" s="61"/>
      <c r="H271" s="61"/>
      <c r="I271" s="61"/>
    </row>
    <row r="272" spans="1:9" ht="15.5">
      <c r="A272" s="61"/>
      <c r="B272" s="61"/>
      <c r="C272" s="61"/>
      <c r="D272" s="61"/>
      <c r="E272" s="61"/>
      <c r="F272" s="61"/>
      <c r="G272" s="61"/>
      <c r="H272" s="61"/>
      <c r="I272" s="61"/>
    </row>
    <row r="273" spans="1:9" ht="15.5">
      <c r="A273" s="61"/>
      <c r="B273" s="61"/>
      <c r="C273" s="61"/>
      <c r="D273" s="61"/>
      <c r="E273" s="61"/>
      <c r="F273" s="61"/>
      <c r="G273" s="61"/>
      <c r="H273" s="61"/>
      <c r="I273" s="61"/>
    </row>
    <row r="274" spans="1:9" ht="15.5">
      <c r="A274" s="61"/>
      <c r="B274" s="61"/>
      <c r="C274" s="61"/>
      <c r="D274" s="61"/>
      <c r="E274" s="61"/>
      <c r="F274" s="61"/>
      <c r="G274" s="61"/>
      <c r="H274" s="61"/>
      <c r="I274" s="61"/>
    </row>
    <row r="275" spans="1:9" ht="15.5">
      <c r="A275" s="61"/>
      <c r="B275" s="61"/>
      <c r="C275" s="61"/>
      <c r="D275" s="61"/>
      <c r="E275" s="61"/>
      <c r="F275" s="61"/>
      <c r="G275" s="61"/>
      <c r="H275" s="61"/>
      <c r="I275" s="61"/>
    </row>
    <row r="276" spans="1:9" ht="15.5">
      <c r="A276" s="61"/>
      <c r="B276" s="61"/>
      <c r="C276" s="61"/>
      <c r="D276" s="61"/>
      <c r="E276" s="61"/>
      <c r="F276" s="61"/>
      <c r="G276" s="61"/>
      <c r="H276" s="61"/>
      <c r="I276" s="61"/>
    </row>
    <row r="277" spans="1:9" ht="15.5">
      <c r="A277" s="61"/>
      <c r="B277" s="61"/>
      <c r="C277" s="61"/>
      <c r="D277" s="61"/>
      <c r="E277" s="61"/>
      <c r="F277" s="61"/>
      <c r="G277" s="61"/>
      <c r="H277" s="61"/>
      <c r="I277" s="61"/>
    </row>
    <row r="278" spans="1:9" ht="15.5">
      <c r="A278" s="61"/>
      <c r="B278" s="61"/>
      <c r="C278" s="61"/>
      <c r="D278" s="61"/>
      <c r="E278" s="61"/>
      <c r="F278" s="61"/>
      <c r="G278" s="61"/>
      <c r="H278" s="61"/>
      <c r="I278" s="61"/>
    </row>
    <row r="279" spans="1:9" ht="15.5">
      <c r="A279" s="61"/>
      <c r="B279" s="61"/>
      <c r="C279" s="61"/>
      <c r="D279" s="61"/>
      <c r="E279" s="61"/>
      <c r="F279" s="61"/>
      <c r="G279" s="61"/>
      <c r="H279" s="61"/>
      <c r="I279" s="61"/>
    </row>
    <row r="280" spans="1:9" ht="15.5">
      <c r="A280" s="61"/>
      <c r="B280" s="61"/>
      <c r="C280" s="61"/>
      <c r="D280" s="61"/>
      <c r="E280" s="61"/>
      <c r="F280" s="61"/>
      <c r="G280" s="61"/>
      <c r="H280" s="61"/>
      <c r="I280" s="61"/>
    </row>
    <row r="281" spans="1:9" ht="15.5">
      <c r="A281" s="61"/>
      <c r="B281" s="61"/>
      <c r="C281" s="61"/>
      <c r="D281" s="61"/>
      <c r="E281" s="61"/>
      <c r="F281" s="61"/>
      <c r="G281" s="61"/>
      <c r="H281" s="61"/>
      <c r="I281" s="61"/>
    </row>
    <row r="282" spans="1:9" ht="15.5">
      <c r="A282" s="61"/>
      <c r="B282" s="61"/>
      <c r="C282" s="61"/>
      <c r="D282" s="61"/>
      <c r="E282" s="61"/>
      <c r="F282" s="61"/>
      <c r="G282" s="61"/>
      <c r="H282" s="61"/>
      <c r="I282" s="61"/>
    </row>
    <row r="283" spans="1:9" ht="15.5">
      <c r="A283" s="61"/>
      <c r="B283" s="61"/>
      <c r="C283" s="61"/>
      <c r="D283" s="61"/>
      <c r="E283" s="61"/>
      <c r="F283" s="61"/>
      <c r="G283" s="61"/>
      <c r="H283" s="61"/>
      <c r="I283" s="61"/>
    </row>
    <row r="284" spans="1:9" ht="15.5">
      <c r="A284" s="61"/>
      <c r="B284" s="61"/>
      <c r="C284" s="61"/>
      <c r="D284" s="61"/>
      <c r="E284" s="61"/>
      <c r="F284" s="61"/>
      <c r="G284" s="61"/>
      <c r="H284" s="61"/>
      <c r="I284" s="61"/>
    </row>
    <row r="285" spans="1:9" ht="15.5">
      <c r="A285" s="61"/>
      <c r="B285" s="61"/>
      <c r="C285" s="61"/>
      <c r="D285" s="61"/>
      <c r="E285" s="61"/>
      <c r="F285" s="61"/>
      <c r="G285" s="61"/>
      <c r="H285" s="61"/>
      <c r="I285" s="61"/>
    </row>
    <row r="286" spans="1:9" ht="15.5">
      <c r="A286" s="61"/>
      <c r="B286" s="61"/>
      <c r="C286" s="61"/>
      <c r="D286" s="61"/>
      <c r="E286" s="61"/>
      <c r="F286" s="61"/>
      <c r="G286" s="61"/>
      <c r="H286" s="61"/>
      <c r="I286" s="61"/>
    </row>
    <row r="287" spans="1:9" ht="15.5">
      <c r="A287" s="61"/>
      <c r="B287" s="61"/>
      <c r="C287" s="61"/>
      <c r="D287" s="61"/>
      <c r="E287" s="61"/>
      <c r="F287" s="61"/>
      <c r="G287" s="61"/>
      <c r="H287" s="61"/>
      <c r="I287" s="61"/>
    </row>
    <row r="288" spans="1:9" ht="15.5">
      <c r="A288" s="61"/>
      <c r="B288" s="61"/>
      <c r="C288" s="61"/>
      <c r="D288" s="61"/>
      <c r="E288" s="61"/>
      <c r="F288" s="61"/>
      <c r="G288" s="61"/>
      <c r="H288" s="61"/>
      <c r="I288" s="61"/>
    </row>
    <row r="289" spans="1:9" ht="15.5">
      <c r="A289" s="61"/>
      <c r="B289" s="61"/>
      <c r="C289" s="61"/>
      <c r="D289" s="61"/>
      <c r="E289" s="61"/>
      <c r="F289" s="61"/>
      <c r="G289" s="61"/>
      <c r="H289" s="61"/>
      <c r="I289" s="61"/>
    </row>
    <row r="290" spans="1:9" ht="15.5">
      <c r="A290" s="61"/>
      <c r="B290" s="61"/>
      <c r="C290" s="61"/>
      <c r="D290" s="61"/>
      <c r="E290" s="61"/>
      <c r="F290" s="61"/>
      <c r="G290" s="61"/>
      <c r="H290" s="61"/>
      <c r="I290" s="61"/>
    </row>
    <row r="291" spans="1:9" ht="15.5">
      <c r="A291" s="61"/>
      <c r="B291" s="61"/>
      <c r="C291" s="61"/>
      <c r="D291" s="61"/>
      <c r="E291" s="61"/>
      <c r="F291" s="61"/>
      <c r="G291" s="61"/>
      <c r="H291" s="61"/>
      <c r="I291" s="61"/>
    </row>
    <row r="292" spans="1:9" ht="15.5">
      <c r="A292" s="61"/>
      <c r="B292" s="61"/>
      <c r="C292" s="61"/>
      <c r="D292" s="61"/>
      <c r="E292" s="61"/>
      <c r="F292" s="61"/>
      <c r="G292" s="61"/>
      <c r="H292" s="61"/>
      <c r="I292" s="61"/>
    </row>
    <row r="293" spans="1:9" ht="15.5">
      <c r="A293" s="61"/>
      <c r="B293" s="61"/>
      <c r="C293" s="61"/>
      <c r="D293" s="61"/>
      <c r="E293" s="61"/>
      <c r="F293" s="61"/>
      <c r="G293" s="61"/>
      <c r="H293" s="61"/>
      <c r="I293" s="61"/>
    </row>
    <row r="294" spans="1:9" ht="15.5">
      <c r="A294" s="61"/>
      <c r="B294" s="61"/>
      <c r="C294" s="61"/>
      <c r="D294" s="61"/>
      <c r="E294" s="61"/>
      <c r="F294" s="61"/>
      <c r="G294" s="61"/>
      <c r="H294" s="61"/>
      <c r="I294" s="61"/>
    </row>
    <row r="295" spans="1:9" ht="15.5">
      <c r="A295" s="61"/>
      <c r="B295" s="61"/>
      <c r="C295" s="61"/>
      <c r="D295" s="61"/>
      <c r="E295" s="61"/>
      <c r="F295" s="61"/>
      <c r="G295" s="61"/>
      <c r="H295" s="61"/>
      <c r="I295" s="61"/>
    </row>
    <row r="296" spans="1:9" ht="15.5">
      <c r="A296" s="61"/>
      <c r="B296" s="61"/>
      <c r="C296" s="61"/>
      <c r="D296" s="61"/>
      <c r="E296" s="61"/>
      <c r="F296" s="61"/>
      <c r="G296" s="61"/>
      <c r="H296" s="61"/>
      <c r="I296" s="61"/>
    </row>
    <row r="297" spans="1:9" ht="15.5">
      <c r="A297" s="61"/>
      <c r="B297" s="61"/>
      <c r="C297" s="61"/>
      <c r="D297" s="61"/>
      <c r="E297" s="61"/>
      <c r="F297" s="61"/>
      <c r="G297" s="61"/>
      <c r="H297" s="61"/>
      <c r="I297" s="61"/>
    </row>
    <row r="298" spans="1:9" ht="15.5">
      <c r="A298" s="61"/>
      <c r="B298" s="61"/>
      <c r="C298" s="61"/>
      <c r="D298" s="61"/>
      <c r="E298" s="61"/>
      <c r="F298" s="61"/>
      <c r="G298" s="61"/>
      <c r="H298" s="61"/>
      <c r="I298" s="61"/>
    </row>
    <row r="299" spans="1:9" ht="15.5">
      <c r="A299" s="61"/>
      <c r="B299" s="61"/>
      <c r="C299" s="61"/>
      <c r="D299" s="61"/>
      <c r="E299" s="61"/>
      <c r="F299" s="61"/>
      <c r="G299" s="61"/>
      <c r="H299" s="61"/>
      <c r="I299" s="61"/>
    </row>
    <row r="300" spans="1:9" ht="15.5">
      <c r="A300" s="61"/>
      <c r="B300" s="61"/>
      <c r="C300" s="61"/>
      <c r="D300" s="61"/>
      <c r="E300" s="61"/>
      <c r="F300" s="61"/>
      <c r="G300" s="61"/>
      <c r="H300" s="61"/>
      <c r="I300" s="61"/>
    </row>
    <row r="301" spans="1:9" ht="15.5">
      <c r="A301" s="61"/>
      <c r="B301" s="61"/>
      <c r="C301" s="61"/>
      <c r="D301" s="61"/>
      <c r="E301" s="61"/>
      <c r="F301" s="61"/>
      <c r="G301" s="61"/>
      <c r="H301" s="61"/>
      <c r="I301" s="61"/>
    </row>
    <row r="302" spans="1:9" ht="15.5">
      <c r="A302" s="61"/>
      <c r="B302" s="61"/>
      <c r="C302" s="61"/>
      <c r="D302" s="61"/>
      <c r="E302" s="61"/>
      <c r="F302" s="61"/>
      <c r="G302" s="61"/>
      <c r="H302" s="61"/>
      <c r="I302" s="61"/>
    </row>
    <row r="303" spans="1:9" ht="15.5">
      <c r="A303" s="61"/>
      <c r="B303" s="61"/>
      <c r="C303" s="61"/>
      <c r="D303" s="61"/>
      <c r="E303" s="61"/>
      <c r="F303" s="61"/>
      <c r="G303" s="61"/>
      <c r="H303" s="61"/>
      <c r="I303" s="61"/>
    </row>
    <row r="304" spans="1:9" ht="15.5">
      <c r="A304" s="61"/>
      <c r="B304" s="61"/>
      <c r="C304" s="61"/>
      <c r="D304" s="61"/>
      <c r="E304" s="61"/>
      <c r="F304" s="61"/>
      <c r="G304" s="61"/>
      <c r="H304" s="61"/>
      <c r="I304" s="61"/>
    </row>
    <row r="305" spans="1:9" ht="15.5">
      <c r="A305" s="61"/>
      <c r="B305" s="61"/>
      <c r="C305" s="61"/>
      <c r="D305" s="61"/>
      <c r="E305" s="61"/>
      <c r="F305" s="61"/>
      <c r="G305" s="61"/>
      <c r="H305" s="61"/>
      <c r="I305" s="61"/>
    </row>
    <row r="306" spans="1:9" ht="15.5">
      <c r="A306" s="61"/>
      <c r="B306" s="61"/>
      <c r="C306" s="61"/>
      <c r="D306" s="61"/>
      <c r="E306" s="61"/>
      <c r="F306" s="61"/>
      <c r="G306" s="61"/>
      <c r="H306" s="61"/>
      <c r="I306" s="61"/>
    </row>
    <row r="307" spans="1:9" ht="15.5">
      <c r="A307" s="61"/>
      <c r="B307" s="61"/>
      <c r="C307" s="61"/>
      <c r="D307" s="61"/>
      <c r="E307" s="61"/>
      <c r="F307" s="61"/>
      <c r="G307" s="61"/>
      <c r="H307" s="61"/>
      <c r="I307" s="61"/>
    </row>
    <row r="308" spans="1:9" ht="15.5">
      <c r="A308" s="61"/>
      <c r="B308" s="61"/>
      <c r="C308" s="61"/>
      <c r="D308" s="61"/>
      <c r="E308" s="61"/>
      <c r="F308" s="61"/>
      <c r="G308" s="61"/>
      <c r="H308" s="61"/>
      <c r="I308" s="61"/>
    </row>
    <row r="309" spans="1:9" ht="15.5">
      <c r="A309" s="61"/>
      <c r="B309" s="61"/>
      <c r="C309" s="61"/>
      <c r="D309" s="61"/>
      <c r="E309" s="61"/>
      <c r="F309" s="61"/>
      <c r="G309" s="61"/>
      <c r="H309" s="61"/>
      <c r="I309" s="61"/>
    </row>
  </sheetData>
  <mergeCells count="19"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  <mergeCell ref="B28:D28"/>
    <mergeCell ref="B16:D16"/>
    <mergeCell ref="B17:D17"/>
    <mergeCell ref="B18:D18"/>
    <mergeCell ref="B19:D19"/>
    <mergeCell ref="B20:D20"/>
    <mergeCell ref="B21:D21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5:P22"/>
  <sheetViews>
    <sheetView topLeftCell="A2" workbookViewId="0">
      <selection activeCell="E16" sqref="E16"/>
    </sheetView>
  </sheetViews>
  <sheetFormatPr defaultRowHeight="14.5"/>
  <cols>
    <col min="1" max="1" width="8.7265625" style="147"/>
    <col min="2" max="2" width="9.90625" style="147" customWidth="1"/>
    <col min="3" max="3" width="12.26953125" customWidth="1"/>
    <col min="4" max="4" width="15.36328125" customWidth="1"/>
    <col min="5" max="5" width="12.36328125" customWidth="1"/>
    <col min="6" max="6" width="3.08984375" customWidth="1"/>
    <col min="7" max="7" width="12.81640625" customWidth="1"/>
    <col min="8" max="8" width="12.6328125" customWidth="1"/>
    <col min="9" max="9" width="13.08984375" customWidth="1"/>
    <col min="10" max="10" width="10.81640625" bestFit="1" customWidth="1"/>
  </cols>
  <sheetData>
    <row r="5" spans="1:16">
      <c r="A5" s="147" t="s">
        <v>75</v>
      </c>
      <c r="C5" s="191" t="s">
        <v>98</v>
      </c>
      <c r="D5" s="191"/>
      <c r="E5" s="191"/>
      <c r="G5" s="191" t="s">
        <v>99</v>
      </c>
      <c r="H5" s="191"/>
      <c r="I5" s="191"/>
      <c r="J5" t="s">
        <v>100</v>
      </c>
    </row>
    <row r="6" spans="1:16">
      <c r="B6" s="147" t="s">
        <v>86</v>
      </c>
      <c r="C6" s="147" t="s">
        <v>94</v>
      </c>
      <c r="D6" s="147" t="s">
        <v>96</v>
      </c>
      <c r="E6" s="147" t="s">
        <v>95</v>
      </c>
      <c r="G6" s="147" t="s">
        <v>94</v>
      </c>
      <c r="H6" s="147" t="s">
        <v>96</v>
      </c>
      <c r="I6" s="147" t="s">
        <v>95</v>
      </c>
    </row>
    <row r="7" spans="1:16">
      <c r="A7" s="147">
        <v>2015</v>
      </c>
      <c r="B7" s="147">
        <v>3</v>
      </c>
      <c r="C7" s="146">
        <v>126153.65</v>
      </c>
      <c r="D7" s="146"/>
      <c r="E7" s="144">
        <f>+C7+D7</f>
        <v>126153.65</v>
      </c>
      <c r="G7" s="146">
        <v>126153.65</v>
      </c>
      <c r="H7" s="146"/>
      <c r="I7" s="144">
        <f>+G7+H7</f>
        <v>126153.65</v>
      </c>
      <c r="J7" s="144">
        <f>+E7-I7</f>
        <v>0</v>
      </c>
    </row>
    <row r="8" spans="1:16">
      <c r="B8" s="147">
        <v>4</v>
      </c>
      <c r="C8" s="145">
        <f>+E7</f>
        <v>126153.65</v>
      </c>
      <c r="D8" s="146"/>
      <c r="E8" s="144">
        <f>+C8+D8</f>
        <v>126153.65</v>
      </c>
      <c r="G8" s="145">
        <f>+I7</f>
        <v>126153.65</v>
      </c>
      <c r="H8" s="146"/>
      <c r="I8" s="144">
        <f>+G8+H8</f>
        <v>126153.65</v>
      </c>
      <c r="J8" s="144">
        <f t="shared" ref="J8:J18" si="0">+E8-I8</f>
        <v>0</v>
      </c>
    </row>
    <row r="9" spans="1:16">
      <c r="A9" s="147">
        <v>2016</v>
      </c>
      <c r="B9" s="147">
        <v>1</v>
      </c>
      <c r="C9" s="145">
        <f>+E8</f>
        <v>126153.65</v>
      </c>
      <c r="D9" s="146"/>
      <c r="E9" s="144">
        <f t="shared" ref="E9:E14" si="1">+C9+D9</f>
        <v>126153.65</v>
      </c>
      <c r="G9" s="145">
        <f>+I8</f>
        <v>126153.65</v>
      </c>
      <c r="H9" s="146"/>
      <c r="I9" s="144">
        <f t="shared" ref="I9:I18" si="2">+G9+H9</f>
        <v>126153.65</v>
      </c>
      <c r="J9" s="144">
        <f t="shared" si="0"/>
        <v>0</v>
      </c>
    </row>
    <row r="10" spans="1:16">
      <c r="B10" s="147">
        <v>2</v>
      </c>
      <c r="C10" s="145">
        <f t="shared" ref="C10:C14" si="3">+E9</f>
        <v>126153.65</v>
      </c>
      <c r="D10" s="146"/>
      <c r="E10" s="144">
        <f t="shared" si="1"/>
        <v>126153.65</v>
      </c>
      <c r="G10" s="145">
        <f t="shared" ref="G10:G18" si="4">+I9</f>
        <v>126153.65</v>
      </c>
      <c r="H10" s="146"/>
      <c r="I10" s="144">
        <f t="shared" si="2"/>
        <v>126153.65</v>
      </c>
      <c r="J10" s="144">
        <f t="shared" si="0"/>
        <v>0</v>
      </c>
    </row>
    <row r="11" spans="1:16">
      <c r="B11" s="147">
        <v>3</v>
      </c>
      <c r="C11" s="145">
        <f t="shared" si="3"/>
        <v>126153.65</v>
      </c>
      <c r="D11" s="146"/>
      <c r="E11" s="144">
        <f t="shared" si="1"/>
        <v>126153.65</v>
      </c>
      <c r="G11" s="145">
        <f t="shared" si="4"/>
        <v>126153.65</v>
      </c>
      <c r="H11" s="146"/>
      <c r="I11" s="144">
        <f t="shared" si="2"/>
        <v>126153.65</v>
      </c>
      <c r="J11" s="144">
        <f t="shared" si="0"/>
        <v>0</v>
      </c>
    </row>
    <row r="12" spans="1:16">
      <c r="A12" s="147">
        <v>2017</v>
      </c>
      <c r="B12" s="147">
        <v>1</v>
      </c>
      <c r="C12" s="145">
        <f t="shared" si="3"/>
        <v>126153.65</v>
      </c>
      <c r="D12" s="146"/>
      <c r="E12" s="144">
        <f t="shared" si="1"/>
        <v>126153.65</v>
      </c>
      <c r="G12" s="145">
        <f t="shared" si="4"/>
        <v>126153.65</v>
      </c>
      <c r="H12" s="146"/>
      <c r="I12" s="144">
        <f t="shared" si="2"/>
        <v>126153.65</v>
      </c>
      <c r="J12" s="144">
        <f t="shared" si="0"/>
        <v>0</v>
      </c>
    </row>
    <row r="13" spans="1:16">
      <c r="B13" s="147">
        <v>2</v>
      </c>
      <c r="C13" s="145">
        <f t="shared" si="3"/>
        <v>126153.65</v>
      </c>
      <c r="D13" s="146"/>
      <c r="E13" s="144">
        <f t="shared" si="1"/>
        <v>126153.65</v>
      </c>
      <c r="G13" s="145">
        <f t="shared" si="4"/>
        <v>126153.65</v>
      </c>
      <c r="H13" s="146"/>
      <c r="I13" s="144">
        <f t="shared" si="2"/>
        <v>126153.65</v>
      </c>
      <c r="J13" s="144">
        <f t="shared" si="0"/>
        <v>0</v>
      </c>
    </row>
    <row r="14" spans="1:16">
      <c r="B14" s="147">
        <v>3</v>
      </c>
      <c r="C14" s="145">
        <f t="shared" si="3"/>
        <v>126153.65</v>
      </c>
      <c r="D14" s="146"/>
      <c r="E14" s="144">
        <f t="shared" si="1"/>
        <v>126153.65</v>
      </c>
      <c r="G14" s="145">
        <f t="shared" si="4"/>
        <v>126153.65</v>
      </c>
      <c r="H14" s="146"/>
      <c r="I14" s="144">
        <f t="shared" si="2"/>
        <v>126153.65</v>
      </c>
      <c r="J14" s="144">
        <f t="shared" si="0"/>
        <v>0</v>
      </c>
    </row>
    <row r="15" spans="1:16">
      <c r="A15" s="147">
        <v>2018</v>
      </c>
      <c r="B15" s="147">
        <v>1</v>
      </c>
      <c r="C15" s="145">
        <f t="shared" ref="C15:C19" si="5">+E14</f>
        <v>126153.65</v>
      </c>
      <c r="D15" s="146">
        <v>10</v>
      </c>
      <c r="E15" s="144">
        <f t="shared" ref="E15:E19" si="6">+C15+D15</f>
        <v>126163.65</v>
      </c>
      <c r="G15" s="145">
        <f t="shared" si="4"/>
        <v>126153.65</v>
      </c>
      <c r="H15" s="146"/>
      <c r="I15" s="144">
        <f t="shared" si="2"/>
        <v>126153.65</v>
      </c>
      <c r="J15" s="144">
        <f t="shared" si="0"/>
        <v>10</v>
      </c>
      <c r="P15">
        <v>7</v>
      </c>
    </row>
    <row r="16" spans="1:16">
      <c r="B16" s="147">
        <v>4</v>
      </c>
      <c r="C16" s="145">
        <f t="shared" si="5"/>
        <v>126163.65</v>
      </c>
      <c r="D16" s="146">
        <f>70+25</f>
        <v>95</v>
      </c>
      <c r="E16" s="144">
        <f t="shared" si="6"/>
        <v>126258.65</v>
      </c>
      <c r="G16" s="145">
        <f t="shared" si="4"/>
        <v>126153.65</v>
      </c>
      <c r="H16" s="146">
        <v>70</v>
      </c>
      <c r="I16" s="146">
        <f>+G16</f>
        <v>126153.65</v>
      </c>
      <c r="J16" s="144">
        <f t="shared" si="0"/>
        <v>105</v>
      </c>
      <c r="P16">
        <v>9</v>
      </c>
    </row>
    <row r="17" spans="1:16">
      <c r="A17" s="147">
        <v>2019</v>
      </c>
      <c r="B17" s="148" t="s">
        <v>97</v>
      </c>
      <c r="C17" s="145">
        <f t="shared" si="5"/>
        <v>126258.65</v>
      </c>
      <c r="D17" s="146">
        <v>2930</v>
      </c>
      <c r="E17" s="144">
        <f t="shared" si="6"/>
        <v>129188.65</v>
      </c>
      <c r="G17" s="145">
        <f t="shared" si="4"/>
        <v>126153.65</v>
      </c>
      <c r="H17" s="146">
        <f>129258.65-70-126153.65</f>
        <v>3035</v>
      </c>
      <c r="I17" s="144">
        <f t="shared" si="2"/>
        <v>129188.65</v>
      </c>
      <c r="J17" s="144">
        <f t="shared" si="0"/>
        <v>0</v>
      </c>
      <c r="P17">
        <v>7</v>
      </c>
    </row>
    <row r="18" spans="1:16">
      <c r="B18" s="147">
        <v>3</v>
      </c>
      <c r="C18" s="145">
        <f t="shared" si="5"/>
        <v>129188.65</v>
      </c>
      <c r="D18" s="146">
        <v>70</v>
      </c>
      <c r="E18" s="144">
        <f t="shared" si="6"/>
        <v>129258.65</v>
      </c>
      <c r="G18" s="145">
        <f t="shared" si="4"/>
        <v>129188.65</v>
      </c>
      <c r="H18" s="146">
        <v>70</v>
      </c>
      <c r="I18" s="144">
        <f t="shared" si="2"/>
        <v>129258.65</v>
      </c>
      <c r="J18" s="144">
        <f t="shared" si="0"/>
        <v>0</v>
      </c>
      <c r="P18">
        <v>1.4</v>
      </c>
    </row>
    <row r="19" spans="1:16">
      <c r="B19" s="147">
        <v>4</v>
      </c>
      <c r="C19" s="145">
        <f t="shared" si="5"/>
        <v>129258.65</v>
      </c>
      <c r="D19" s="146">
        <v>25</v>
      </c>
      <c r="E19" s="144">
        <f t="shared" si="6"/>
        <v>129283.65</v>
      </c>
      <c r="G19" s="145"/>
      <c r="H19" s="146"/>
      <c r="I19" s="144"/>
      <c r="J19" s="144"/>
      <c r="P19">
        <v>1.75</v>
      </c>
    </row>
    <row r="21" spans="1:16">
      <c r="C21" t="s">
        <v>101</v>
      </c>
    </row>
    <row r="22" spans="1:16">
      <c r="C22" s="144"/>
    </row>
  </sheetData>
  <mergeCells count="2">
    <mergeCell ref="C5:E5"/>
    <mergeCell ref="G5:I5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3:E8"/>
  <sheetViews>
    <sheetView showGridLines="0" workbookViewId="0">
      <selection activeCell="C15" sqref="C15"/>
    </sheetView>
  </sheetViews>
  <sheetFormatPr defaultRowHeight="15.5"/>
  <cols>
    <col min="1" max="1" width="8.7265625" style="1"/>
    <col min="2" max="2" width="14.6328125" style="1" customWidth="1"/>
    <col min="3" max="3" width="9.453125" style="1" bestFit="1" customWidth="1"/>
    <col min="4" max="4" width="8.7265625" style="1"/>
    <col min="5" max="5" width="16" style="1" customWidth="1"/>
    <col min="6" max="16384" width="8.7265625" style="1"/>
  </cols>
  <sheetData>
    <row r="3" spans="1:5">
      <c r="A3" s="46" t="s">
        <v>13</v>
      </c>
      <c r="B3" s="49">
        <v>2018</v>
      </c>
    </row>
    <row r="4" spans="1:5">
      <c r="A4" s="46"/>
      <c r="B4" s="49"/>
    </row>
    <row r="5" spans="1:5">
      <c r="A5" s="46" t="s">
        <v>41</v>
      </c>
    </row>
    <row r="6" spans="1:5">
      <c r="A6" s="46" t="s">
        <v>86</v>
      </c>
      <c r="B6" s="49">
        <v>4</v>
      </c>
      <c r="C6" s="1" t="str">
        <f>VLOOKUP(CurrQtr,LKQtr,2)&amp;" - "&amp;VLOOKUP(CurrQtr,LKQtr,4)</f>
        <v>October - December</v>
      </c>
    </row>
    <row r="8" spans="1:5">
      <c r="A8" s="1" t="s">
        <v>84</v>
      </c>
      <c r="E8" s="134">
        <v>0.15</v>
      </c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L45"/>
  <sheetViews>
    <sheetView showGridLines="0" topLeftCell="B1" zoomScale="80" zoomScaleNormal="80" workbookViewId="0">
      <selection activeCell="B3" sqref="B3:J3"/>
    </sheetView>
  </sheetViews>
  <sheetFormatPr defaultRowHeight="15.5"/>
  <cols>
    <col min="1" max="1" width="3.453125" style="2" customWidth="1"/>
    <col min="2" max="2" width="13.26953125" style="2" customWidth="1"/>
    <col min="3" max="3" width="9.453125" style="2" hidden="1" customWidth="1"/>
    <col min="4" max="4" width="12.6328125" style="98" customWidth="1"/>
    <col min="5" max="5" width="32.90625" style="98" customWidth="1"/>
    <col min="6" max="6" width="10.08984375" style="2" customWidth="1"/>
    <col min="7" max="7" width="35.36328125" style="2" customWidth="1"/>
    <col min="8" max="8" width="15.90625" style="11" customWidth="1"/>
    <col min="9" max="9" width="16" style="2" customWidth="1"/>
    <col min="10" max="10" width="43.7265625" style="81" customWidth="1"/>
    <col min="11" max="11" width="9.08984375" style="2" bestFit="1" customWidth="1"/>
    <col min="12" max="16384" width="8.7265625" style="2"/>
  </cols>
  <sheetData>
    <row r="1" spans="1:12" s="22" customFormat="1" ht="20">
      <c r="A1" s="150" t="s">
        <v>78</v>
      </c>
      <c r="B1" s="150"/>
      <c r="C1" s="150"/>
      <c r="D1" s="150"/>
      <c r="E1" s="150"/>
      <c r="F1" s="150"/>
      <c r="G1" s="150"/>
      <c r="H1" s="150"/>
      <c r="I1" s="150"/>
      <c r="J1" s="150"/>
      <c r="K1" s="149"/>
      <c r="L1" s="149"/>
    </row>
    <row r="2" spans="1:12" s="22" customFormat="1" ht="20">
      <c r="A2" s="150" t="s">
        <v>79</v>
      </c>
      <c r="B2" s="150"/>
      <c r="C2" s="150"/>
      <c r="D2" s="150"/>
      <c r="E2" s="150"/>
      <c r="F2" s="150"/>
      <c r="G2" s="150"/>
      <c r="H2" s="150"/>
      <c r="I2" s="150"/>
      <c r="J2" s="150"/>
      <c r="K2" s="149"/>
      <c r="L2" s="149"/>
    </row>
    <row r="3" spans="1:12" ht="23">
      <c r="B3" s="153" t="str">
        <f>+'Top Level'!B3&amp;" Detail of Transactions"</f>
        <v>2018 Detail of Transactions</v>
      </c>
      <c r="C3" s="153"/>
      <c r="D3" s="153"/>
      <c r="E3" s="153"/>
      <c r="F3" s="153"/>
      <c r="G3" s="153"/>
      <c r="H3" s="153"/>
      <c r="I3" s="153"/>
      <c r="J3" s="153"/>
    </row>
    <row r="4" spans="1:12" ht="11.5" customHeight="1">
      <c r="B4" s="154"/>
      <c r="C4" s="154"/>
      <c r="D4" s="154"/>
      <c r="E4" s="154"/>
      <c r="F4" s="154"/>
      <c r="G4" s="154"/>
      <c r="H4" s="154"/>
      <c r="I4" s="154"/>
      <c r="J4" s="154"/>
    </row>
    <row r="5" spans="1:12" ht="22.5" customHeight="1">
      <c r="B5" s="156" t="s">
        <v>17</v>
      </c>
      <c r="C5" s="156" t="s">
        <v>65</v>
      </c>
      <c r="D5" s="156" t="s">
        <v>62</v>
      </c>
      <c r="E5" s="156" t="s">
        <v>63</v>
      </c>
      <c r="F5" s="156" t="s">
        <v>14</v>
      </c>
      <c r="G5" s="156" t="s">
        <v>15</v>
      </c>
      <c r="H5" s="155" t="s">
        <v>66</v>
      </c>
      <c r="I5" s="155"/>
      <c r="J5" s="57"/>
    </row>
    <row r="6" spans="1:12" ht="29" customHeight="1">
      <c r="B6" s="157"/>
      <c r="C6" s="157"/>
      <c r="D6" s="157"/>
      <c r="E6" s="157"/>
      <c r="F6" s="157"/>
      <c r="G6" s="157"/>
      <c r="H6" s="75" t="s">
        <v>5</v>
      </c>
      <c r="I6" s="75" t="s">
        <v>7</v>
      </c>
      <c r="J6" s="82" t="s">
        <v>2</v>
      </c>
    </row>
    <row r="7" spans="1:12" s="11" customFormat="1">
      <c r="B7" s="76" t="s">
        <v>18</v>
      </c>
      <c r="C7" s="77">
        <f t="shared" ref="C7:C27" si="0">IF(B7="","",VLOOKUP(B7,LKMonthName,2,0))</f>
        <v>1</v>
      </c>
      <c r="D7" s="108">
        <v>1000</v>
      </c>
      <c r="E7" s="56" t="str">
        <f t="shared" ref="E7:E27" si="1">IF($D7="","",VLOOKUP($D7,Chart,2))</f>
        <v>Fidelity Investments</v>
      </c>
      <c r="F7" s="107">
        <v>4020</v>
      </c>
      <c r="G7" s="56" t="str">
        <f t="shared" ref="G7:G27" si="2">IF($F7="","",VLOOKUP($F7,Chart,2))</f>
        <v>Change in Investment Value</v>
      </c>
      <c r="H7" s="12">
        <v>5539.28</v>
      </c>
      <c r="I7" s="12"/>
      <c r="J7" s="78" t="s">
        <v>102</v>
      </c>
    </row>
    <row r="8" spans="1:12" s="11" customFormat="1">
      <c r="B8" s="76" t="s">
        <v>19</v>
      </c>
      <c r="C8" s="77">
        <f t="shared" ref="C8" si="3">IF(B8="","",VLOOKUP(B8,LKMonthName,2,0))</f>
        <v>2</v>
      </c>
      <c r="D8" s="107">
        <v>1010</v>
      </c>
      <c r="E8" s="56" t="str">
        <f t="shared" si="1"/>
        <v>Johnson Bank - Checking</v>
      </c>
      <c r="F8" s="107">
        <v>4000</v>
      </c>
      <c r="G8" s="56" t="str">
        <f t="shared" si="2"/>
        <v>Contributions (Principal Increase)</v>
      </c>
      <c r="H8" s="12">
        <v>10</v>
      </c>
      <c r="I8" s="12"/>
      <c r="J8" s="78" t="s">
        <v>103</v>
      </c>
    </row>
    <row r="9" spans="1:12" s="11" customFormat="1">
      <c r="B9" s="76" t="s">
        <v>19</v>
      </c>
      <c r="C9" s="77">
        <f t="shared" ref="C9" si="4">IF(B9="","",VLOOKUP(B9,LKMonthName,2,0))</f>
        <v>2</v>
      </c>
      <c r="D9" s="107">
        <v>1000</v>
      </c>
      <c r="E9" s="56" t="str">
        <f t="shared" si="1"/>
        <v>Fidelity Investments</v>
      </c>
      <c r="F9" s="107">
        <v>4020</v>
      </c>
      <c r="G9" s="56" t="str">
        <f t="shared" si="2"/>
        <v>Change in Investment Value</v>
      </c>
      <c r="H9" s="12"/>
      <c r="I9" s="12">
        <v>4793.59</v>
      </c>
      <c r="J9" s="78" t="s">
        <v>102</v>
      </c>
    </row>
    <row r="10" spans="1:12" s="11" customFormat="1">
      <c r="B10" s="76" t="s">
        <v>20</v>
      </c>
      <c r="C10" s="77">
        <f t="shared" ref="C10" si="5">IF(B10="","",VLOOKUP(B10,LKMonthName,2,0))</f>
        <v>3</v>
      </c>
      <c r="D10" s="107">
        <v>1000</v>
      </c>
      <c r="E10" s="56" t="str">
        <f t="shared" si="1"/>
        <v>Fidelity Investments</v>
      </c>
      <c r="F10" s="107">
        <v>4020</v>
      </c>
      <c r="G10" s="56" t="str">
        <f t="shared" si="2"/>
        <v>Change in Investment Value</v>
      </c>
      <c r="H10" s="12"/>
      <c r="I10" s="12">
        <v>1278.28</v>
      </c>
      <c r="J10" s="78" t="s">
        <v>102</v>
      </c>
    </row>
    <row r="11" spans="1:12" s="11" customFormat="1">
      <c r="B11" s="76" t="s">
        <v>21</v>
      </c>
      <c r="C11" s="77">
        <f t="shared" ref="C11" si="6">IF(B11="","",VLOOKUP(B11,LKMonthName,2,0))</f>
        <v>4</v>
      </c>
      <c r="D11" s="107">
        <v>1000</v>
      </c>
      <c r="E11" s="56" t="str">
        <f t="shared" si="1"/>
        <v>Fidelity Investments</v>
      </c>
      <c r="F11" s="107">
        <v>4020</v>
      </c>
      <c r="G11" s="56" t="str">
        <f t="shared" si="2"/>
        <v>Change in Investment Value</v>
      </c>
      <c r="H11" s="12">
        <v>213.06</v>
      </c>
      <c r="I11" s="12"/>
      <c r="J11" s="78" t="s">
        <v>102</v>
      </c>
    </row>
    <row r="12" spans="1:12" s="11" customFormat="1">
      <c r="B12" s="76" t="s">
        <v>22</v>
      </c>
      <c r="C12" s="77">
        <f t="shared" ref="C12" si="7">IF(B12="","",VLOOKUP(B12,LKMonthName,2,0))</f>
        <v>5</v>
      </c>
      <c r="D12" s="107">
        <v>1000</v>
      </c>
      <c r="E12" s="56" t="str">
        <f t="shared" si="1"/>
        <v>Fidelity Investments</v>
      </c>
      <c r="F12" s="107">
        <v>4020</v>
      </c>
      <c r="G12" s="56" t="str">
        <f t="shared" si="2"/>
        <v>Change in Investment Value</v>
      </c>
      <c r="H12" s="12">
        <v>1027.53</v>
      </c>
      <c r="I12" s="12"/>
      <c r="J12" s="78" t="s">
        <v>102</v>
      </c>
    </row>
    <row r="13" spans="1:12" s="11" customFormat="1">
      <c r="B13" s="76" t="s">
        <v>23</v>
      </c>
      <c r="C13" s="77"/>
      <c r="D13" s="107">
        <v>1000</v>
      </c>
      <c r="E13" s="56" t="str">
        <f t="shared" si="1"/>
        <v>Fidelity Investments</v>
      </c>
      <c r="F13" s="107">
        <v>5000</v>
      </c>
      <c r="G13" s="56" t="str">
        <f t="shared" si="2"/>
        <v>Grants</v>
      </c>
      <c r="H13" s="12"/>
      <c r="I13" s="12">
        <v>4561.84</v>
      </c>
      <c r="J13" s="78" t="s">
        <v>102</v>
      </c>
    </row>
    <row r="14" spans="1:12" s="11" customFormat="1">
      <c r="B14" s="76" t="s">
        <v>23</v>
      </c>
      <c r="C14" s="77">
        <f t="shared" ref="C14" si="8">IF(B14="","",VLOOKUP(B14,LKMonthName,2,0))</f>
        <v>6</v>
      </c>
      <c r="D14" s="107">
        <v>1000</v>
      </c>
      <c r="E14" s="56" t="str">
        <f t="shared" si="1"/>
        <v>Fidelity Investments</v>
      </c>
      <c r="F14" s="107">
        <v>4020</v>
      </c>
      <c r="G14" s="56" t="str">
        <f t="shared" si="2"/>
        <v>Change in Investment Value</v>
      </c>
      <c r="H14" s="12"/>
      <c r="I14" s="12">
        <v>152.75</v>
      </c>
      <c r="J14" s="78" t="s">
        <v>102</v>
      </c>
    </row>
    <row r="15" spans="1:12" s="11" customFormat="1">
      <c r="B15" s="76" t="s">
        <v>24</v>
      </c>
      <c r="C15" s="77">
        <f t="shared" si="0"/>
        <v>7</v>
      </c>
      <c r="D15" s="107">
        <v>1000</v>
      </c>
      <c r="E15" s="56" t="str">
        <f t="shared" si="1"/>
        <v>Fidelity Investments</v>
      </c>
      <c r="F15" s="107">
        <v>4020</v>
      </c>
      <c r="G15" s="56" t="str">
        <f t="shared" si="2"/>
        <v>Change in Investment Value</v>
      </c>
      <c r="H15" s="12">
        <v>2115.6</v>
      </c>
      <c r="I15" s="12"/>
      <c r="J15" s="78" t="s">
        <v>102</v>
      </c>
    </row>
    <row r="16" spans="1:12" s="11" customFormat="1">
      <c r="B16" s="76" t="s">
        <v>25</v>
      </c>
      <c r="C16" s="77"/>
      <c r="D16" s="107">
        <v>1000</v>
      </c>
      <c r="E16" s="56" t="str">
        <f t="shared" si="1"/>
        <v>Fidelity Investments</v>
      </c>
      <c r="F16" s="107">
        <v>4020</v>
      </c>
      <c r="G16" s="56" t="str">
        <f t="shared" si="2"/>
        <v>Change in Investment Value</v>
      </c>
      <c r="H16" s="12">
        <v>1375.16</v>
      </c>
      <c r="I16" s="12"/>
      <c r="J16" s="104" t="s">
        <v>102</v>
      </c>
    </row>
    <row r="17" spans="2:10" s="11" customFormat="1">
      <c r="B17" s="76" t="s">
        <v>26</v>
      </c>
      <c r="C17" s="77">
        <f t="shared" si="0"/>
        <v>9</v>
      </c>
      <c r="D17" s="107">
        <v>1000</v>
      </c>
      <c r="E17" s="56" t="str">
        <f t="shared" si="1"/>
        <v>Fidelity Investments</v>
      </c>
      <c r="F17" s="107">
        <v>4020</v>
      </c>
      <c r="G17" s="56" t="str">
        <f t="shared" si="2"/>
        <v>Change in Investment Value</v>
      </c>
      <c r="H17" s="12"/>
      <c r="I17" s="12">
        <v>211.51</v>
      </c>
      <c r="J17" s="78" t="s">
        <v>102</v>
      </c>
    </row>
    <row r="18" spans="2:10" s="11" customFormat="1">
      <c r="B18" s="76" t="s">
        <v>27</v>
      </c>
      <c r="C18" s="77">
        <f t="shared" ref="C18" si="9">IF(B18="","",VLOOKUP(B18,LKMonthName,2,0))</f>
        <v>10</v>
      </c>
      <c r="D18" s="107">
        <v>1010</v>
      </c>
      <c r="E18" s="56" t="str">
        <f t="shared" si="1"/>
        <v>Johnson Bank - Checking</v>
      </c>
      <c r="F18" s="107">
        <v>4000</v>
      </c>
      <c r="G18" s="56" t="str">
        <f t="shared" si="2"/>
        <v>Contributions (Principal Increase)</v>
      </c>
      <c r="H18" s="12">
        <v>25</v>
      </c>
      <c r="I18" s="12"/>
      <c r="J18" s="78" t="s">
        <v>103</v>
      </c>
    </row>
    <row r="19" spans="2:10" s="11" customFormat="1">
      <c r="B19" s="76" t="s">
        <v>27</v>
      </c>
      <c r="C19" s="77">
        <f t="shared" si="0"/>
        <v>10</v>
      </c>
      <c r="D19" s="107">
        <v>1000</v>
      </c>
      <c r="E19" s="56" t="str">
        <f t="shared" si="1"/>
        <v>Fidelity Investments</v>
      </c>
      <c r="F19" s="107">
        <v>4020</v>
      </c>
      <c r="G19" s="56" t="str">
        <f t="shared" si="2"/>
        <v>Change in Investment Value</v>
      </c>
      <c r="H19" s="12"/>
      <c r="I19" s="12">
        <v>8039.03</v>
      </c>
      <c r="J19" s="78" t="s">
        <v>102</v>
      </c>
    </row>
    <row r="20" spans="2:10" s="11" customFormat="1">
      <c r="B20" s="76" t="s">
        <v>16</v>
      </c>
      <c r="C20" s="77">
        <f t="shared" si="0"/>
        <v>11</v>
      </c>
      <c r="D20" s="107">
        <v>1000</v>
      </c>
      <c r="E20" s="56" t="str">
        <f t="shared" si="1"/>
        <v>Fidelity Investments</v>
      </c>
      <c r="F20" s="107">
        <v>4020</v>
      </c>
      <c r="G20" s="56" t="str">
        <f t="shared" si="2"/>
        <v>Change in Investment Value</v>
      </c>
      <c r="H20" s="12">
        <v>1057.83</v>
      </c>
      <c r="I20" s="12"/>
      <c r="J20" s="78" t="s">
        <v>102</v>
      </c>
    </row>
    <row r="21" spans="2:10" s="11" customFormat="1">
      <c r="B21" s="76" t="s">
        <v>16</v>
      </c>
      <c r="C21" s="77">
        <f t="shared" si="0"/>
        <v>11</v>
      </c>
      <c r="D21" s="107">
        <v>1010</v>
      </c>
      <c r="E21" s="56" t="str">
        <f t="shared" si="1"/>
        <v>Johnson Bank - Checking</v>
      </c>
      <c r="F21" s="107">
        <v>4000</v>
      </c>
      <c r="G21" s="56" t="str">
        <f t="shared" si="2"/>
        <v>Contributions (Principal Increase)</v>
      </c>
      <c r="H21" s="12">
        <v>70</v>
      </c>
      <c r="I21" s="12"/>
      <c r="J21" s="78" t="s">
        <v>103</v>
      </c>
    </row>
    <row r="22" spans="2:10" s="11" customFormat="1">
      <c r="B22" s="76" t="s">
        <v>28</v>
      </c>
      <c r="C22" s="77">
        <f t="shared" si="0"/>
        <v>12</v>
      </c>
      <c r="D22" s="107">
        <v>1000</v>
      </c>
      <c r="E22" s="56" t="str">
        <f t="shared" si="1"/>
        <v>Fidelity Investments</v>
      </c>
      <c r="F22" s="107">
        <v>4020</v>
      </c>
      <c r="G22" s="56" t="str">
        <f t="shared" si="2"/>
        <v>Change in Investment Value</v>
      </c>
      <c r="H22" s="12"/>
      <c r="I22" s="12">
        <v>5517.86</v>
      </c>
      <c r="J22" s="78" t="s">
        <v>102</v>
      </c>
    </row>
    <row r="23" spans="2:10" s="11" customFormat="1">
      <c r="B23" s="76" t="s">
        <v>28</v>
      </c>
      <c r="C23" s="77">
        <f t="shared" si="0"/>
        <v>12</v>
      </c>
      <c r="D23" s="107">
        <v>1020</v>
      </c>
      <c r="E23" s="56" t="str">
        <f t="shared" si="1"/>
        <v>Racine Community Foundation</v>
      </c>
      <c r="F23" s="107">
        <v>4020</v>
      </c>
      <c r="G23" s="56" t="str">
        <f t="shared" si="2"/>
        <v>Change in Investment Value</v>
      </c>
      <c r="H23" s="12"/>
      <c r="I23" s="12">
        <f>1108.31</f>
        <v>1108.31</v>
      </c>
      <c r="J23" s="78" t="s">
        <v>104</v>
      </c>
    </row>
    <row r="24" spans="2:10" s="11" customFormat="1">
      <c r="B24" s="76" t="s">
        <v>28</v>
      </c>
      <c r="C24" s="77">
        <f t="shared" ref="C24" si="10">IF(B24="","",VLOOKUP(B24,LKMonthName,2,0))</f>
        <v>12</v>
      </c>
      <c r="D24" s="107">
        <v>1020</v>
      </c>
      <c r="E24" s="56" t="str">
        <f t="shared" si="1"/>
        <v>Racine Community Foundation</v>
      </c>
      <c r="F24" s="107">
        <v>5010</v>
      </c>
      <c r="G24" s="56" t="str">
        <f t="shared" si="2"/>
        <v>Fund Expenses</v>
      </c>
      <c r="H24" s="12"/>
      <c r="I24" s="12">
        <v>235.66</v>
      </c>
      <c r="J24" s="78" t="s">
        <v>104</v>
      </c>
    </row>
    <row r="25" spans="2:10" s="11" customFormat="1">
      <c r="B25" s="76"/>
      <c r="C25" s="77" t="str">
        <f t="shared" si="0"/>
        <v/>
      </c>
      <c r="D25" s="107"/>
      <c r="E25" s="56" t="str">
        <f t="shared" si="1"/>
        <v/>
      </c>
      <c r="F25" s="107"/>
      <c r="G25" s="56" t="str">
        <f t="shared" si="2"/>
        <v/>
      </c>
      <c r="H25" s="12"/>
      <c r="I25" s="12"/>
      <c r="J25" s="78"/>
    </row>
    <row r="26" spans="2:10" s="11" customFormat="1">
      <c r="B26" s="76"/>
      <c r="C26" s="77" t="str">
        <f t="shared" si="0"/>
        <v/>
      </c>
      <c r="D26" s="107"/>
      <c r="E26" s="56" t="str">
        <f t="shared" si="1"/>
        <v/>
      </c>
      <c r="F26" s="107"/>
      <c r="G26" s="56" t="str">
        <f t="shared" si="2"/>
        <v/>
      </c>
      <c r="H26" s="12"/>
      <c r="I26" s="12"/>
      <c r="J26" s="78"/>
    </row>
    <row r="27" spans="2:10" s="11" customFormat="1">
      <c r="B27" s="76"/>
      <c r="C27" s="77" t="str">
        <f t="shared" si="0"/>
        <v/>
      </c>
      <c r="D27" s="107"/>
      <c r="E27" s="56" t="str">
        <f t="shared" si="1"/>
        <v/>
      </c>
      <c r="F27" s="107"/>
      <c r="G27" s="56" t="str">
        <f t="shared" si="2"/>
        <v/>
      </c>
      <c r="H27" s="13"/>
      <c r="I27" s="13"/>
      <c r="J27" s="78"/>
    </row>
    <row r="28" spans="2:10" ht="6.5" customHeight="1">
      <c r="B28" s="50"/>
      <c r="C28" s="52"/>
      <c r="D28" s="52"/>
      <c r="E28" s="52"/>
      <c r="F28" s="53"/>
      <c r="G28" s="54"/>
      <c r="H28" s="55"/>
      <c r="I28" s="55"/>
      <c r="J28" s="79"/>
    </row>
    <row r="29" spans="2:10">
      <c r="B29" s="4"/>
      <c r="C29" s="4"/>
      <c r="D29" s="4"/>
      <c r="E29" s="4"/>
      <c r="F29" s="4"/>
      <c r="G29" s="4"/>
      <c r="H29" s="14">
        <f>SUM(H7:H28)</f>
        <v>11433.46</v>
      </c>
      <c r="I29" s="14">
        <f>SUM(I7:I28)</f>
        <v>25898.83</v>
      </c>
      <c r="J29" s="80"/>
    </row>
    <row r="32" spans="2:10">
      <c r="H32" s="98"/>
    </row>
    <row r="45" spans="9:9">
      <c r="I45" s="11"/>
    </row>
  </sheetData>
  <autoFilter ref="B6:J27">
    <filterColumn colId="2"/>
    <filterColumn colId="3"/>
    <filterColumn colId="4"/>
  </autoFilter>
  <mergeCells count="11">
    <mergeCell ref="A2:J2"/>
    <mergeCell ref="A1:J1"/>
    <mergeCell ref="B3:J3"/>
    <mergeCell ref="B4:J4"/>
    <mergeCell ref="H5:I5"/>
    <mergeCell ref="C5:C6"/>
    <mergeCell ref="D5:D6"/>
    <mergeCell ref="F5:F6"/>
    <mergeCell ref="G5:G6"/>
    <mergeCell ref="E5:E6"/>
    <mergeCell ref="B5:B6"/>
  </mergeCells>
  <dataValidations count="3">
    <dataValidation type="list" allowBlank="1" showInputMessage="1" showErrorMessage="1" sqref="F28">
      <formula1>AcctNumber</formula1>
    </dataValidation>
    <dataValidation type="list" allowBlank="1" showInputMessage="1" showErrorMessage="1" sqref="F7:F27">
      <formula1>Accounts</formula1>
    </dataValidation>
    <dataValidation type="list" allowBlank="1" showInputMessage="1" showErrorMessage="1" sqref="B7:B28">
      <formula1>MonthName</formula1>
    </dataValidation>
  </dataValidations>
  <pageMargins left="0.2" right="0.2" top="0.25" bottom="0.5" header="0.3" footer="0.25"/>
  <pageSetup scale="73" fitToHeight="0" orientation="landscape" r:id="rId1"/>
  <headerFooter>
    <oddFooter>&amp;L&amp;D&amp;RPage &amp;P of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7">
    <tabColor rgb="FFFFC000"/>
    <pageSetUpPr fitToPage="1"/>
  </sheetPr>
  <dimension ref="A1:R159"/>
  <sheetViews>
    <sheetView showGridLines="0" workbookViewId="0">
      <selection activeCell="A4" sqref="A4:H4"/>
    </sheetView>
  </sheetViews>
  <sheetFormatPr defaultRowHeight="15.5"/>
  <cols>
    <col min="1" max="1" width="25.81640625" style="2" customWidth="1"/>
    <col min="2" max="2" width="6.26953125" style="98" hidden="1" customWidth="1"/>
    <col min="3" max="3" width="14.26953125" style="1" customWidth="1"/>
    <col min="4" max="4" width="14.54296875" style="1" customWidth="1"/>
    <col min="5" max="5" width="16.6328125" style="1" customWidth="1"/>
    <col min="6" max="6" width="14.08984375" style="1" customWidth="1"/>
    <col min="7" max="7" width="13.81640625" style="1" customWidth="1"/>
    <col min="8" max="8" width="16.6328125" style="1" customWidth="1"/>
    <col min="9" max="10" width="12.7265625" style="1" customWidth="1"/>
    <col min="11" max="11" width="16.6328125" style="1" customWidth="1"/>
    <col min="12" max="12" width="2.1796875" style="1" customWidth="1"/>
    <col min="13" max="13" width="16.26953125" style="1" customWidth="1"/>
    <col min="14" max="14" width="13.81640625" style="1" customWidth="1"/>
    <col min="15" max="15" width="16.6328125" style="1" customWidth="1"/>
    <col min="16" max="16" width="13.26953125" style="1" bestFit="1" customWidth="1"/>
    <col min="17" max="17" width="14.453125" style="1" bestFit="1" customWidth="1"/>
    <col min="18" max="18" width="10.1796875" style="1" bestFit="1" customWidth="1"/>
    <col min="19" max="16384" width="8.7265625" style="1"/>
  </cols>
  <sheetData>
    <row r="1" spans="1:18" s="22" customFormat="1" ht="20">
      <c r="A1" s="150" t="s">
        <v>78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</row>
    <row r="2" spans="1:18" s="22" customFormat="1" ht="20">
      <c r="A2" s="150" t="s">
        <v>79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</row>
    <row r="3" spans="1:18" s="98" customFormat="1" ht="23">
      <c r="A3" s="153" t="str">
        <f>+'Top Level'!B3&amp;" Bank Accounts and Reconciliation"</f>
        <v>2018 Bank Accounts and Reconciliation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</row>
    <row r="4" spans="1:18" ht="16" thickBot="1">
      <c r="A4" s="164"/>
      <c r="B4" s="164"/>
      <c r="C4" s="164"/>
      <c r="D4" s="164"/>
      <c r="E4" s="164"/>
      <c r="F4" s="164"/>
      <c r="G4" s="164"/>
      <c r="H4" s="164"/>
      <c r="L4" s="20"/>
      <c r="M4" s="20"/>
      <c r="N4" s="20"/>
    </row>
    <row r="5" spans="1:18" ht="16" thickBot="1">
      <c r="A5" s="127" t="s">
        <v>14</v>
      </c>
      <c r="B5" s="128"/>
      <c r="C5" s="130">
        <v>1000</v>
      </c>
      <c r="D5" s="129"/>
      <c r="E5" s="129"/>
      <c r="F5" s="130">
        <v>1010</v>
      </c>
      <c r="G5" s="129"/>
      <c r="H5" s="129"/>
      <c r="I5" s="131">
        <v>1020</v>
      </c>
      <c r="L5" s="20"/>
      <c r="M5" s="132">
        <v>4000</v>
      </c>
      <c r="N5" s="131">
        <v>5050</v>
      </c>
    </row>
    <row r="6" spans="1:18" ht="16" thickBot="1">
      <c r="C6" s="167" t="str">
        <f>VLOOKUP(C$5,Chart,2)</f>
        <v>Fidelity Investments</v>
      </c>
      <c r="D6" s="168"/>
      <c r="E6" s="169"/>
      <c r="F6" s="167" t="str">
        <f>VLOOKUP(F$5,Chart,2)</f>
        <v>Johnson Bank - Checking</v>
      </c>
      <c r="G6" s="168"/>
      <c r="H6" s="169"/>
      <c r="I6" s="167" t="str">
        <f>VLOOKUP(I$5,Chart,2)</f>
        <v>Racine Community Foundation</v>
      </c>
      <c r="J6" s="160"/>
      <c r="K6" s="161"/>
      <c r="L6" s="67"/>
      <c r="M6" s="159" t="s">
        <v>80</v>
      </c>
      <c r="N6" s="160"/>
      <c r="O6" s="161"/>
    </row>
    <row r="7" spans="1:18">
      <c r="A7" s="15" t="s">
        <v>1</v>
      </c>
      <c r="B7" s="117"/>
      <c r="C7" s="165" t="s">
        <v>8</v>
      </c>
      <c r="D7" s="162" t="s">
        <v>6</v>
      </c>
      <c r="E7" s="5" t="s">
        <v>3</v>
      </c>
      <c r="F7" s="165" t="s">
        <v>8</v>
      </c>
      <c r="G7" s="162" t="s">
        <v>6</v>
      </c>
      <c r="H7" s="5" t="s">
        <v>3</v>
      </c>
      <c r="I7" s="165" t="s">
        <v>8</v>
      </c>
      <c r="J7" s="162" t="s">
        <v>6</v>
      </c>
      <c r="K7" s="5" t="s">
        <v>3</v>
      </c>
      <c r="L7" s="170"/>
      <c r="M7" s="171" t="str">
        <f>LEFT(VLOOKUP(M5,Accounts,2),13)</f>
        <v>Contributions</v>
      </c>
      <c r="N7" s="162" t="str">
        <f>LEFT(VLOOKUP(N5,Accounts,2),10)</f>
        <v>Reductions</v>
      </c>
      <c r="O7" s="5" t="s">
        <v>3</v>
      </c>
    </row>
    <row r="8" spans="1:18" ht="14.5" customHeight="1">
      <c r="A8" s="115" t="s">
        <v>4</v>
      </c>
      <c r="B8" s="119">
        <v>0</v>
      </c>
      <c r="C8" s="166"/>
      <c r="D8" s="163"/>
      <c r="E8" s="6">
        <v>153403.74</v>
      </c>
      <c r="F8" s="166"/>
      <c r="G8" s="163"/>
      <c r="H8" s="6">
        <v>631.25</v>
      </c>
      <c r="I8" s="166"/>
      <c r="J8" s="163"/>
      <c r="K8" s="6">
        <v>23260.75</v>
      </c>
      <c r="L8" s="170"/>
      <c r="M8" s="172"/>
      <c r="N8" s="163"/>
      <c r="O8" s="6">
        <f>126258.65-10-25-70</f>
        <v>126153.65</v>
      </c>
      <c r="Q8" s="19"/>
      <c r="R8" s="19"/>
    </row>
    <row r="9" spans="1:18">
      <c r="A9" s="16" t="str">
        <f>VLOOKUP(1,LKQtr,2)</f>
        <v>January</v>
      </c>
      <c r="B9" s="118">
        <v>1</v>
      </c>
      <c r="C9" s="59">
        <f t="shared" ref="C9:C20" si="0">SUMIFS(SumRevenue,SumMonth,$A9,SumBank,C$5)</f>
        <v>5539.28</v>
      </c>
      <c r="D9" s="59">
        <f t="shared" ref="D9:D20" si="1">SUMIFS(SumExp,SumMonth,$A9,SumBank,C$5)</f>
        <v>0</v>
      </c>
      <c r="E9" s="7">
        <f>+E8+C9-D9</f>
        <v>158943.01999999999</v>
      </c>
      <c r="F9" s="59">
        <f t="shared" ref="F9:F20" si="2">SUMIFS(SumRevenue,SumMonth,$A9,SumBank,F$5)</f>
        <v>0</v>
      </c>
      <c r="G9" s="59">
        <f t="shared" ref="G9:G20" si="3">SUMIFS(SumExp,SumMonth,$A9,SumBank,F$5)</f>
        <v>0</v>
      </c>
      <c r="H9" s="7">
        <f>+H8+F9-G9</f>
        <v>631.25</v>
      </c>
      <c r="I9" s="59">
        <f t="shared" ref="I9:I20" si="4">SUMIFS(SumRevenue,SumMonth,$A9,SumBank,I$5)</f>
        <v>0</v>
      </c>
      <c r="J9" s="59">
        <f t="shared" ref="J9:J20" si="5">SUMIFS(SumExp,SumMonth,$A9,SumBank,I$5)</f>
        <v>0</v>
      </c>
      <c r="K9" s="7">
        <f>+K8+I9-J9</f>
        <v>23260.75</v>
      </c>
      <c r="L9" s="109"/>
      <c r="M9" s="59">
        <f t="shared" ref="M9:M20" si="6">SUMIFS(SumRevenue,SumMonth,$A9,SumAccount,M$5)</f>
        <v>0</v>
      </c>
      <c r="N9" s="59">
        <f t="shared" ref="N9:N20" si="7">SUMIFS(SumExp,SumMonth,$A9,SumAccount,N$5)</f>
        <v>0</v>
      </c>
      <c r="O9" s="7">
        <f>+O8+M9-N9</f>
        <v>126153.65</v>
      </c>
    </row>
    <row r="10" spans="1:18">
      <c r="A10" s="16" t="str">
        <f>VLOOKUP(1,LKQtr,3)</f>
        <v>February</v>
      </c>
      <c r="B10" s="118">
        <v>2</v>
      </c>
      <c r="C10" s="59">
        <f t="shared" si="0"/>
        <v>0</v>
      </c>
      <c r="D10" s="59">
        <f t="shared" si="1"/>
        <v>4793.59</v>
      </c>
      <c r="E10" s="7">
        <f t="shared" ref="E10:E20" si="8">+E9+C10-D10</f>
        <v>154149.43</v>
      </c>
      <c r="F10" s="59">
        <f t="shared" si="2"/>
        <v>10</v>
      </c>
      <c r="G10" s="59">
        <f t="shared" si="3"/>
        <v>0</v>
      </c>
      <c r="H10" s="7">
        <f t="shared" ref="H10:H18" si="9">+H9+F10-G10</f>
        <v>641.25</v>
      </c>
      <c r="I10" s="59">
        <f t="shared" si="4"/>
        <v>0</v>
      </c>
      <c r="J10" s="59">
        <f t="shared" si="5"/>
        <v>0</v>
      </c>
      <c r="K10" s="7">
        <f t="shared" ref="K10:K18" si="10">+K9+I10-J10</f>
        <v>23260.75</v>
      </c>
      <c r="L10" s="109"/>
      <c r="M10" s="59">
        <f t="shared" si="6"/>
        <v>10</v>
      </c>
      <c r="N10" s="59">
        <f t="shared" si="7"/>
        <v>0</v>
      </c>
      <c r="O10" s="7">
        <f t="shared" ref="O10:O18" si="11">+O9+M10-N10</f>
        <v>126163.65</v>
      </c>
    </row>
    <row r="11" spans="1:18">
      <c r="A11" s="16" t="str">
        <f>VLOOKUP(1,LKQtr,4)</f>
        <v>March</v>
      </c>
      <c r="B11" s="118">
        <v>3</v>
      </c>
      <c r="C11" s="59">
        <f t="shared" si="0"/>
        <v>0</v>
      </c>
      <c r="D11" s="59">
        <f t="shared" si="1"/>
        <v>1278.28</v>
      </c>
      <c r="E11" s="7">
        <f t="shared" si="8"/>
        <v>152871.15</v>
      </c>
      <c r="F11" s="59">
        <f t="shared" si="2"/>
        <v>0</v>
      </c>
      <c r="G11" s="59">
        <f t="shared" si="3"/>
        <v>0</v>
      </c>
      <c r="H11" s="7">
        <f t="shared" si="9"/>
        <v>641.25</v>
      </c>
      <c r="I11" s="59">
        <f t="shared" si="4"/>
        <v>0</v>
      </c>
      <c r="J11" s="59">
        <f t="shared" si="5"/>
        <v>0</v>
      </c>
      <c r="K11" s="7">
        <f t="shared" si="10"/>
        <v>23260.75</v>
      </c>
      <c r="L11" s="109"/>
      <c r="M11" s="59">
        <f t="shared" si="6"/>
        <v>0</v>
      </c>
      <c r="N11" s="59">
        <f t="shared" si="7"/>
        <v>0</v>
      </c>
      <c r="O11" s="7">
        <f t="shared" si="11"/>
        <v>126163.65</v>
      </c>
    </row>
    <row r="12" spans="1:18">
      <c r="A12" s="16" t="str">
        <f>VLOOKUP(2,LKQtr,2)</f>
        <v>April</v>
      </c>
      <c r="B12" s="118">
        <v>4</v>
      </c>
      <c r="C12" s="59">
        <f t="shared" si="0"/>
        <v>213.06</v>
      </c>
      <c r="D12" s="59">
        <f t="shared" si="1"/>
        <v>0</v>
      </c>
      <c r="E12" s="7">
        <f t="shared" si="8"/>
        <v>153084.21</v>
      </c>
      <c r="F12" s="59">
        <f t="shared" si="2"/>
        <v>0</v>
      </c>
      <c r="G12" s="59">
        <f t="shared" si="3"/>
        <v>0</v>
      </c>
      <c r="H12" s="7">
        <f t="shared" si="9"/>
        <v>641.25</v>
      </c>
      <c r="I12" s="59">
        <f t="shared" si="4"/>
        <v>0</v>
      </c>
      <c r="J12" s="59">
        <f t="shared" si="5"/>
        <v>0</v>
      </c>
      <c r="K12" s="7">
        <f t="shared" si="10"/>
        <v>23260.75</v>
      </c>
      <c r="L12" s="109"/>
      <c r="M12" s="59">
        <f t="shared" si="6"/>
        <v>0</v>
      </c>
      <c r="N12" s="59">
        <f t="shared" si="7"/>
        <v>0</v>
      </c>
      <c r="O12" s="7">
        <f t="shared" si="11"/>
        <v>126163.65</v>
      </c>
    </row>
    <row r="13" spans="1:18">
      <c r="A13" s="16" t="str">
        <f>VLOOKUP(2,LKQtr,3)</f>
        <v>May</v>
      </c>
      <c r="B13" s="118">
        <v>5</v>
      </c>
      <c r="C13" s="59">
        <f t="shared" si="0"/>
        <v>1027.53</v>
      </c>
      <c r="D13" s="59">
        <f t="shared" si="1"/>
        <v>0</v>
      </c>
      <c r="E13" s="7">
        <f t="shared" si="8"/>
        <v>154111.74</v>
      </c>
      <c r="F13" s="59">
        <f t="shared" si="2"/>
        <v>0</v>
      </c>
      <c r="G13" s="59">
        <f t="shared" si="3"/>
        <v>0</v>
      </c>
      <c r="H13" s="7">
        <f t="shared" si="9"/>
        <v>641.25</v>
      </c>
      <c r="I13" s="59">
        <f t="shared" si="4"/>
        <v>0</v>
      </c>
      <c r="J13" s="59">
        <f t="shared" si="5"/>
        <v>0</v>
      </c>
      <c r="K13" s="7">
        <f t="shared" si="10"/>
        <v>23260.75</v>
      </c>
      <c r="L13" s="109"/>
      <c r="M13" s="59">
        <f t="shared" si="6"/>
        <v>0</v>
      </c>
      <c r="N13" s="59">
        <f t="shared" si="7"/>
        <v>0</v>
      </c>
      <c r="O13" s="7">
        <f t="shared" si="11"/>
        <v>126163.65</v>
      </c>
    </row>
    <row r="14" spans="1:18">
      <c r="A14" s="16" t="str">
        <f>VLOOKUP(2,LKQtr,4)</f>
        <v>June</v>
      </c>
      <c r="B14" s="118">
        <v>6</v>
      </c>
      <c r="C14" s="59">
        <f t="shared" si="0"/>
        <v>0</v>
      </c>
      <c r="D14" s="59">
        <f t="shared" si="1"/>
        <v>4714.59</v>
      </c>
      <c r="E14" s="7">
        <f t="shared" si="8"/>
        <v>149397.15</v>
      </c>
      <c r="F14" s="59">
        <f t="shared" si="2"/>
        <v>0</v>
      </c>
      <c r="G14" s="59">
        <f t="shared" si="3"/>
        <v>0</v>
      </c>
      <c r="H14" s="7">
        <f t="shared" si="9"/>
        <v>641.25</v>
      </c>
      <c r="I14" s="59">
        <f t="shared" si="4"/>
        <v>0</v>
      </c>
      <c r="J14" s="59">
        <f t="shared" si="5"/>
        <v>0</v>
      </c>
      <c r="K14" s="7">
        <f t="shared" si="10"/>
        <v>23260.75</v>
      </c>
      <c r="L14" s="109"/>
      <c r="M14" s="59">
        <f t="shared" si="6"/>
        <v>0</v>
      </c>
      <c r="N14" s="59">
        <f t="shared" si="7"/>
        <v>0</v>
      </c>
      <c r="O14" s="7">
        <f t="shared" si="11"/>
        <v>126163.65</v>
      </c>
    </row>
    <row r="15" spans="1:18">
      <c r="A15" s="16" t="str">
        <f>VLOOKUP(3,LKQtr,2)</f>
        <v>July</v>
      </c>
      <c r="B15" s="118">
        <v>7</v>
      </c>
      <c r="C15" s="59">
        <f t="shared" si="0"/>
        <v>2115.6</v>
      </c>
      <c r="D15" s="59">
        <f t="shared" si="1"/>
        <v>0</v>
      </c>
      <c r="E15" s="7">
        <f t="shared" si="8"/>
        <v>151512.75</v>
      </c>
      <c r="F15" s="59">
        <f t="shared" si="2"/>
        <v>0</v>
      </c>
      <c r="G15" s="59">
        <f t="shared" si="3"/>
        <v>0</v>
      </c>
      <c r="H15" s="7">
        <f t="shared" si="9"/>
        <v>641.25</v>
      </c>
      <c r="I15" s="59">
        <f t="shared" si="4"/>
        <v>0</v>
      </c>
      <c r="J15" s="59">
        <f t="shared" si="5"/>
        <v>0</v>
      </c>
      <c r="K15" s="7">
        <f t="shared" si="10"/>
        <v>23260.75</v>
      </c>
      <c r="L15" s="109"/>
      <c r="M15" s="59">
        <f t="shared" si="6"/>
        <v>0</v>
      </c>
      <c r="N15" s="59">
        <f t="shared" si="7"/>
        <v>0</v>
      </c>
      <c r="O15" s="7">
        <f t="shared" si="11"/>
        <v>126163.65</v>
      </c>
      <c r="Q15" s="137"/>
    </row>
    <row r="16" spans="1:18">
      <c r="A16" s="16" t="str">
        <f>VLOOKUP(3,LKQtr,3)</f>
        <v>August</v>
      </c>
      <c r="B16" s="118">
        <v>8</v>
      </c>
      <c r="C16" s="59">
        <f t="shared" si="0"/>
        <v>1375.16</v>
      </c>
      <c r="D16" s="59">
        <f t="shared" si="1"/>
        <v>0</v>
      </c>
      <c r="E16" s="7">
        <f t="shared" si="8"/>
        <v>152887.91</v>
      </c>
      <c r="F16" s="59">
        <f t="shared" si="2"/>
        <v>0</v>
      </c>
      <c r="G16" s="59">
        <f t="shared" si="3"/>
        <v>0</v>
      </c>
      <c r="H16" s="7">
        <f t="shared" si="9"/>
        <v>641.25</v>
      </c>
      <c r="I16" s="59">
        <f t="shared" si="4"/>
        <v>0</v>
      </c>
      <c r="J16" s="59">
        <f t="shared" si="5"/>
        <v>0</v>
      </c>
      <c r="K16" s="7">
        <f t="shared" si="10"/>
        <v>23260.75</v>
      </c>
      <c r="L16" s="109"/>
      <c r="M16" s="59">
        <f t="shared" si="6"/>
        <v>0</v>
      </c>
      <c r="N16" s="59">
        <f t="shared" si="7"/>
        <v>0</v>
      </c>
      <c r="O16" s="7">
        <f t="shared" si="11"/>
        <v>126163.65</v>
      </c>
    </row>
    <row r="17" spans="1:16">
      <c r="A17" s="16" t="str">
        <f>VLOOKUP(3,LKQtr,4)</f>
        <v>September</v>
      </c>
      <c r="B17" s="118">
        <v>9</v>
      </c>
      <c r="C17" s="59">
        <f t="shared" si="0"/>
        <v>0</v>
      </c>
      <c r="D17" s="59">
        <f t="shared" si="1"/>
        <v>211.51</v>
      </c>
      <c r="E17" s="7">
        <f t="shared" si="8"/>
        <v>152676.4</v>
      </c>
      <c r="F17" s="59">
        <f t="shared" si="2"/>
        <v>0</v>
      </c>
      <c r="G17" s="59">
        <f t="shared" si="3"/>
        <v>0</v>
      </c>
      <c r="H17" s="7">
        <f t="shared" si="9"/>
        <v>641.25</v>
      </c>
      <c r="I17" s="59">
        <f t="shared" si="4"/>
        <v>0</v>
      </c>
      <c r="J17" s="59">
        <f t="shared" si="5"/>
        <v>0</v>
      </c>
      <c r="K17" s="7">
        <f t="shared" si="10"/>
        <v>23260.75</v>
      </c>
      <c r="L17" s="109"/>
      <c r="M17" s="59">
        <f t="shared" si="6"/>
        <v>0</v>
      </c>
      <c r="N17" s="59">
        <f t="shared" si="7"/>
        <v>0</v>
      </c>
      <c r="O17" s="7">
        <f t="shared" si="11"/>
        <v>126163.65</v>
      </c>
    </row>
    <row r="18" spans="1:16">
      <c r="A18" s="16" t="str">
        <f>VLOOKUP(4,LKQtr,2)</f>
        <v>October</v>
      </c>
      <c r="B18" s="118">
        <v>10</v>
      </c>
      <c r="C18" s="59">
        <f t="shared" si="0"/>
        <v>0</v>
      </c>
      <c r="D18" s="59">
        <f t="shared" si="1"/>
        <v>8039.03</v>
      </c>
      <c r="E18" s="7">
        <f t="shared" si="8"/>
        <v>144637.37</v>
      </c>
      <c r="F18" s="59">
        <f t="shared" si="2"/>
        <v>25</v>
      </c>
      <c r="G18" s="59">
        <f t="shared" si="3"/>
        <v>0</v>
      </c>
      <c r="H18" s="7">
        <f t="shared" si="9"/>
        <v>666.25</v>
      </c>
      <c r="I18" s="59">
        <f t="shared" si="4"/>
        <v>0</v>
      </c>
      <c r="J18" s="59">
        <f t="shared" si="5"/>
        <v>0</v>
      </c>
      <c r="K18" s="7">
        <f t="shared" si="10"/>
        <v>23260.75</v>
      </c>
      <c r="L18" s="109"/>
      <c r="M18" s="59">
        <f t="shared" si="6"/>
        <v>25</v>
      </c>
      <c r="N18" s="59">
        <f t="shared" si="7"/>
        <v>0</v>
      </c>
      <c r="O18" s="7">
        <f t="shared" si="11"/>
        <v>126188.65</v>
      </c>
    </row>
    <row r="19" spans="1:16">
      <c r="A19" s="16" t="str">
        <f>VLOOKUP(4,LKQtr,3)</f>
        <v>November</v>
      </c>
      <c r="B19" s="118">
        <v>11</v>
      </c>
      <c r="C19" s="59">
        <f t="shared" si="0"/>
        <v>1057.83</v>
      </c>
      <c r="D19" s="59">
        <f t="shared" si="1"/>
        <v>0</v>
      </c>
      <c r="E19" s="7">
        <f>+E18+C19-D19</f>
        <v>145695.19999999998</v>
      </c>
      <c r="F19" s="59">
        <f t="shared" si="2"/>
        <v>70</v>
      </c>
      <c r="G19" s="59">
        <f t="shared" si="3"/>
        <v>0</v>
      </c>
      <c r="H19" s="7">
        <f>+H18+F19-G19</f>
        <v>736.25</v>
      </c>
      <c r="I19" s="59">
        <f t="shared" si="4"/>
        <v>0</v>
      </c>
      <c r="J19" s="59">
        <f t="shared" si="5"/>
        <v>0</v>
      </c>
      <c r="K19" s="7">
        <f>+K18+I19-J19</f>
        <v>23260.75</v>
      </c>
      <c r="L19" s="109"/>
      <c r="M19" s="59">
        <f t="shared" si="6"/>
        <v>70</v>
      </c>
      <c r="N19" s="59">
        <f t="shared" si="7"/>
        <v>0</v>
      </c>
      <c r="O19" s="7">
        <f>+O18+M19-N19</f>
        <v>126258.65</v>
      </c>
    </row>
    <row r="20" spans="1:16">
      <c r="A20" s="16" t="str">
        <f>VLOOKUP(4,LKQtr,4)</f>
        <v>December</v>
      </c>
      <c r="B20" s="118">
        <v>12</v>
      </c>
      <c r="C20" s="59">
        <f t="shared" si="0"/>
        <v>0</v>
      </c>
      <c r="D20" s="59">
        <f t="shared" si="1"/>
        <v>5517.86</v>
      </c>
      <c r="E20" s="7">
        <f t="shared" si="8"/>
        <v>140177.34</v>
      </c>
      <c r="F20" s="59">
        <f t="shared" si="2"/>
        <v>0</v>
      </c>
      <c r="G20" s="59">
        <f t="shared" si="3"/>
        <v>0</v>
      </c>
      <c r="H20" s="7">
        <f t="shared" ref="H20" si="12">+H19+F20-G20</f>
        <v>736.25</v>
      </c>
      <c r="I20" s="59">
        <f t="shared" si="4"/>
        <v>0</v>
      </c>
      <c r="J20" s="59">
        <f t="shared" si="5"/>
        <v>1343.97</v>
      </c>
      <c r="K20" s="7">
        <f t="shared" ref="K20" si="13">+K19+I20-J20</f>
        <v>21916.78</v>
      </c>
      <c r="L20" s="109"/>
      <c r="M20" s="59">
        <f t="shared" si="6"/>
        <v>0</v>
      </c>
      <c r="N20" s="59">
        <f t="shared" si="7"/>
        <v>0</v>
      </c>
      <c r="O20" s="7">
        <f t="shared" ref="O20" si="14">+O19+M20-N20</f>
        <v>126258.65</v>
      </c>
    </row>
    <row r="21" spans="1:16" ht="16" thickBot="1">
      <c r="A21" s="17" t="s">
        <v>9</v>
      </c>
      <c r="B21" s="17"/>
      <c r="C21" s="8">
        <f>SUM(C9:C20)</f>
        <v>11328.46</v>
      </c>
      <c r="D21" s="9">
        <f>SUM(D9:D20)</f>
        <v>24554.86</v>
      </c>
      <c r="E21" s="10">
        <f>+E20</f>
        <v>140177.34</v>
      </c>
      <c r="F21" s="8">
        <f>SUM(F9:F20)</f>
        <v>105</v>
      </c>
      <c r="G21" s="9">
        <f>SUM(G9:G20)</f>
        <v>0</v>
      </c>
      <c r="H21" s="10">
        <f>+H20</f>
        <v>736.25</v>
      </c>
      <c r="I21" s="8">
        <f>SUM(I9:I20)</f>
        <v>0</v>
      </c>
      <c r="J21" s="9">
        <f>SUM(J9:J20)</f>
        <v>1343.97</v>
      </c>
      <c r="K21" s="10">
        <f>+K20</f>
        <v>21916.78</v>
      </c>
      <c r="L21" s="110"/>
      <c r="M21" s="8">
        <f>SUM(M9:M20)</f>
        <v>105</v>
      </c>
      <c r="N21" s="9">
        <f>SUM(N9:N20)</f>
        <v>0</v>
      </c>
      <c r="O21" s="10">
        <f>+O20</f>
        <v>126258.65</v>
      </c>
    </row>
    <row r="22" spans="1:16" ht="16" thickBot="1">
      <c r="E22" s="3"/>
      <c r="H22" s="3"/>
      <c r="K22" s="3"/>
      <c r="L22" s="20"/>
      <c r="O22" s="3"/>
    </row>
    <row r="23" spans="1:16" ht="16" thickBot="1">
      <c r="C23" s="19"/>
      <c r="D23" s="99" t="s">
        <v>88</v>
      </c>
      <c r="E23" s="83">
        <v>140177.34</v>
      </c>
      <c r="H23" s="83">
        <v>736.25</v>
      </c>
      <c r="K23" s="83">
        <v>21916.78</v>
      </c>
      <c r="L23" s="20"/>
      <c r="N23" s="22"/>
      <c r="O23" s="111"/>
      <c r="P23" s="19"/>
    </row>
    <row r="24" spans="1:16">
      <c r="D24" s="1" t="s">
        <v>42</v>
      </c>
      <c r="E24" s="21">
        <f>+E23-E21</f>
        <v>0</v>
      </c>
      <c r="H24" s="21">
        <f>+H23-H21</f>
        <v>0</v>
      </c>
      <c r="K24" s="21">
        <f>+K23-K21</f>
        <v>0</v>
      </c>
      <c r="L24" s="20"/>
      <c r="N24" s="22"/>
      <c r="O24" s="27"/>
    </row>
    <row r="25" spans="1:16">
      <c r="C25" s="46" t="s">
        <v>90</v>
      </c>
      <c r="E25" s="3"/>
      <c r="K25" s="3"/>
      <c r="L25" s="20"/>
      <c r="M25" s="20"/>
      <c r="N25" s="20"/>
      <c r="O25" s="22"/>
    </row>
    <row r="26" spans="1:16">
      <c r="C26" s="1" t="str">
        <f>+D23</f>
        <v xml:space="preserve">December Stmt.  </v>
      </c>
      <c r="E26" s="21">
        <f>+E23</f>
        <v>140177.34</v>
      </c>
      <c r="K26" s="3"/>
      <c r="N26" s="3"/>
    </row>
    <row r="27" spans="1:16">
      <c r="C27" s="158" t="s">
        <v>89</v>
      </c>
      <c r="D27" s="158"/>
      <c r="E27" s="3"/>
      <c r="K27" s="3"/>
      <c r="N27" s="3"/>
    </row>
    <row r="28" spans="1:16">
      <c r="D28" s="138"/>
      <c r="E28" s="140"/>
      <c r="J28" s="46"/>
      <c r="K28" s="46"/>
      <c r="L28" s="46"/>
      <c r="M28" s="46"/>
      <c r="N28" s="3"/>
    </row>
    <row r="29" spans="1:16">
      <c r="D29" s="138"/>
      <c r="E29" s="140"/>
      <c r="H29" s="48"/>
      <c r="K29" s="3"/>
      <c r="N29" s="3"/>
    </row>
    <row r="30" spans="1:16">
      <c r="C30" s="1" t="s">
        <v>91</v>
      </c>
      <c r="E30" s="139">
        <f>+E26-SUM(E28:E29)</f>
        <v>140177.34</v>
      </c>
      <c r="H30" s="3"/>
      <c r="K30" s="3"/>
      <c r="N30" s="3"/>
    </row>
    <row r="31" spans="1:16">
      <c r="C31" s="1" t="s">
        <v>42</v>
      </c>
      <c r="E31" s="139">
        <f>+E21-E30</f>
        <v>0</v>
      </c>
      <c r="H31" s="48"/>
      <c r="K31" s="3"/>
      <c r="N31" s="3"/>
    </row>
    <row r="32" spans="1:16">
      <c r="E32" s="3"/>
      <c r="K32" s="3"/>
      <c r="N32" s="3"/>
    </row>
    <row r="33" spans="5:14">
      <c r="E33" s="3"/>
      <c r="H33" s="48"/>
      <c r="K33" s="3"/>
      <c r="N33" s="3"/>
    </row>
    <row r="34" spans="5:14">
      <c r="E34" s="3"/>
      <c r="H34" s="3"/>
      <c r="K34" s="3"/>
      <c r="N34" s="3"/>
    </row>
    <row r="35" spans="5:14">
      <c r="E35" s="3"/>
      <c r="H35" s="3"/>
      <c r="K35" s="3"/>
      <c r="N35" s="3"/>
    </row>
    <row r="40" spans="5:14">
      <c r="E40" s="3"/>
      <c r="H40" s="3"/>
      <c r="K40" s="3"/>
      <c r="N40" s="3"/>
    </row>
    <row r="41" spans="5:14">
      <c r="E41" s="3"/>
      <c r="H41" s="3"/>
      <c r="K41" s="3"/>
      <c r="N41" s="3"/>
    </row>
    <row r="43" spans="5:14">
      <c r="E43" s="3"/>
      <c r="H43" s="3"/>
      <c r="K43" s="3"/>
      <c r="N43" s="3"/>
    </row>
    <row r="48" spans="5:14">
      <c r="E48" s="3"/>
      <c r="H48" s="3"/>
      <c r="K48" s="3"/>
      <c r="N48" s="3"/>
    </row>
    <row r="56" spans="5:14">
      <c r="E56" s="3"/>
      <c r="H56" s="3"/>
      <c r="K56" s="3"/>
      <c r="N56" s="3"/>
    </row>
    <row r="58" spans="5:14">
      <c r="E58" s="3"/>
      <c r="H58" s="3"/>
      <c r="K58" s="3"/>
      <c r="N58" s="3"/>
    </row>
    <row r="59" spans="5:14">
      <c r="E59" s="3"/>
      <c r="H59" s="3"/>
      <c r="K59" s="3"/>
      <c r="N59" s="3"/>
    </row>
    <row r="60" spans="5:14">
      <c r="E60" s="3"/>
      <c r="H60" s="3"/>
      <c r="K60" s="3"/>
      <c r="N60" s="3"/>
    </row>
    <row r="61" spans="5:14">
      <c r="E61" s="3"/>
      <c r="H61" s="3"/>
      <c r="K61" s="3"/>
      <c r="N61" s="3"/>
    </row>
    <row r="62" spans="5:14">
      <c r="E62" s="3"/>
      <c r="H62" s="3"/>
      <c r="K62" s="3"/>
      <c r="N62" s="3"/>
    </row>
    <row r="63" spans="5:14">
      <c r="E63" s="3"/>
      <c r="H63" s="3"/>
      <c r="K63" s="3"/>
      <c r="N63" s="3"/>
    </row>
    <row r="64" spans="5:14">
      <c r="E64" s="3"/>
      <c r="H64" s="3"/>
      <c r="K64" s="3"/>
      <c r="N64" s="3"/>
    </row>
    <row r="65" spans="5:14">
      <c r="E65" s="3"/>
      <c r="H65" s="3"/>
      <c r="K65" s="3"/>
      <c r="N65" s="3"/>
    </row>
    <row r="66" spans="5:14">
      <c r="E66" s="3"/>
      <c r="H66" s="3"/>
      <c r="K66" s="3"/>
      <c r="N66" s="3"/>
    </row>
    <row r="67" spans="5:14">
      <c r="E67" s="3"/>
      <c r="H67" s="3"/>
      <c r="K67" s="3"/>
      <c r="N67" s="3"/>
    </row>
    <row r="68" spans="5:14">
      <c r="E68" s="3"/>
      <c r="H68" s="3"/>
      <c r="K68" s="3"/>
      <c r="N68" s="3"/>
    </row>
    <row r="69" spans="5:14">
      <c r="E69" s="3"/>
      <c r="H69" s="3"/>
      <c r="K69" s="3"/>
      <c r="N69" s="3"/>
    </row>
    <row r="70" spans="5:14">
      <c r="E70" s="3"/>
      <c r="H70" s="3"/>
      <c r="K70" s="3"/>
      <c r="N70" s="3"/>
    </row>
    <row r="71" spans="5:14">
      <c r="E71" s="3"/>
      <c r="H71" s="3"/>
      <c r="K71" s="3"/>
      <c r="N71" s="3"/>
    </row>
    <row r="72" spans="5:14">
      <c r="E72" s="3"/>
      <c r="H72" s="3"/>
      <c r="K72" s="3"/>
      <c r="N72" s="3"/>
    </row>
    <row r="73" spans="5:14">
      <c r="E73" s="3"/>
      <c r="H73" s="3"/>
      <c r="K73" s="3"/>
      <c r="N73" s="3"/>
    </row>
    <row r="74" spans="5:14">
      <c r="E74" s="3"/>
      <c r="H74" s="3"/>
      <c r="K74" s="3"/>
      <c r="N74" s="3"/>
    </row>
    <row r="78" spans="5:14">
      <c r="E78" s="3"/>
      <c r="H78" s="3"/>
      <c r="K78" s="3"/>
      <c r="N78" s="3"/>
    </row>
    <row r="80" spans="5:14">
      <c r="E80" s="3"/>
      <c r="H80" s="3"/>
      <c r="K80" s="3"/>
      <c r="N80" s="3"/>
    </row>
    <row r="84" spans="5:14">
      <c r="E84" s="3"/>
      <c r="H84" s="3"/>
      <c r="K84" s="3"/>
      <c r="N84" s="3"/>
    </row>
    <row r="92" spans="5:14">
      <c r="E92" s="3"/>
      <c r="H92" s="3"/>
      <c r="K92" s="3"/>
      <c r="N92" s="3"/>
    </row>
    <row r="93" spans="5:14">
      <c r="E93" s="3"/>
      <c r="H93" s="3"/>
      <c r="K93" s="3"/>
      <c r="N93" s="3"/>
    </row>
    <row r="96" spans="5:14">
      <c r="E96" s="3"/>
      <c r="H96" s="3"/>
      <c r="K96" s="3"/>
      <c r="N96" s="3"/>
    </row>
    <row r="102" spans="5:14">
      <c r="E102" s="3"/>
      <c r="H102" s="3"/>
      <c r="K102" s="3"/>
      <c r="N102" s="3"/>
    </row>
    <row r="103" spans="5:14">
      <c r="E103" s="3"/>
      <c r="H103" s="3"/>
      <c r="K103" s="3"/>
      <c r="N103" s="3"/>
    </row>
    <row r="104" spans="5:14">
      <c r="E104" s="3"/>
      <c r="H104" s="3"/>
      <c r="K104" s="3"/>
      <c r="N104" s="3"/>
    </row>
    <row r="118" spans="5:14">
      <c r="E118" s="3"/>
      <c r="H118" s="3"/>
      <c r="K118" s="3"/>
      <c r="N118" s="3"/>
    </row>
    <row r="133" spans="5:14">
      <c r="E133" s="3"/>
      <c r="H133" s="3"/>
      <c r="K133" s="3"/>
      <c r="N133" s="3"/>
    </row>
    <row r="159" spans="5:14">
      <c r="E159" s="3"/>
      <c r="H159" s="3"/>
      <c r="K159" s="3"/>
      <c r="N159" s="3"/>
    </row>
  </sheetData>
  <mergeCells count="18">
    <mergeCell ref="F6:H6"/>
    <mergeCell ref="I6:K6"/>
    <mergeCell ref="A2:O2"/>
    <mergeCell ref="A1:O1"/>
    <mergeCell ref="A3:O3"/>
    <mergeCell ref="C27:D27"/>
    <mergeCell ref="M6:O6"/>
    <mergeCell ref="N7:N8"/>
    <mergeCell ref="A4:H4"/>
    <mergeCell ref="F7:F8"/>
    <mergeCell ref="G7:G8"/>
    <mergeCell ref="I7:I8"/>
    <mergeCell ref="J7:J8"/>
    <mergeCell ref="C7:C8"/>
    <mergeCell ref="D7:D8"/>
    <mergeCell ref="C6:E6"/>
    <mergeCell ref="L7:L8"/>
    <mergeCell ref="M7:M8"/>
  </mergeCells>
  <pageMargins left="0.7" right="0.7" top="0.75" bottom="0.75" header="0.3" footer="0.3"/>
  <pageSetup scale="5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6">
    <tabColor rgb="FFFFFF00"/>
    <pageSetUpPr fitToPage="1"/>
  </sheetPr>
  <dimension ref="A1:K177"/>
  <sheetViews>
    <sheetView showGridLines="0" topLeftCell="A2" workbookViewId="0">
      <selection activeCell="C17" sqref="C17"/>
    </sheetView>
  </sheetViews>
  <sheetFormatPr defaultRowHeight="15.5"/>
  <cols>
    <col min="1" max="1" width="12.08984375" style="40" customWidth="1"/>
    <col min="2" max="2" width="7.7265625" style="40" customWidth="1"/>
    <col min="3" max="3" width="31.26953125" style="40" customWidth="1"/>
    <col min="4" max="6" width="8.7265625" style="40"/>
    <col min="7" max="10" width="13.26953125" style="40" customWidth="1"/>
    <col min="11" max="11" width="3.36328125" style="40" bestFit="1" customWidth="1"/>
    <col min="12" max="14" width="8.7265625" style="40"/>
    <col min="15" max="15" width="9.81640625" style="40" bestFit="1" customWidth="1"/>
    <col min="16" max="16384" width="8.7265625" style="40"/>
  </cols>
  <sheetData>
    <row r="1" spans="1:11" ht="23">
      <c r="B1" s="173" t="s">
        <v>10</v>
      </c>
      <c r="C1" s="173"/>
      <c r="D1" s="173"/>
      <c r="E1" s="173"/>
    </row>
    <row r="2" spans="1:11" ht="15.5" customHeight="1">
      <c r="A2" s="42"/>
      <c r="B2" s="43"/>
    </row>
    <row r="3" spans="1:11" ht="15.5" customHeight="1">
      <c r="A3" s="41"/>
      <c r="B3" s="41"/>
      <c r="C3" s="45" t="s">
        <v>29</v>
      </c>
      <c r="F3" s="174" t="s">
        <v>73</v>
      </c>
      <c r="G3" s="174"/>
      <c r="H3" s="41"/>
      <c r="I3" s="41"/>
      <c r="J3" s="41"/>
      <c r="K3" s="41"/>
    </row>
    <row r="4" spans="1:11" ht="15.5" customHeight="1">
      <c r="A4" s="41"/>
      <c r="B4" s="40">
        <v>1000</v>
      </c>
      <c r="C4" s="51" t="s">
        <v>57</v>
      </c>
      <c r="F4" s="114">
        <v>1</v>
      </c>
      <c r="G4" s="40" t="str">
        <f>VLOOKUP(1,LKMonth,2)</f>
        <v>January</v>
      </c>
      <c r="H4" s="40" t="str">
        <f>VLOOKUP(2,LKMonth,2)</f>
        <v>February</v>
      </c>
      <c r="I4" s="40" t="str">
        <f>VLOOKUP(3,LKMonth,2)</f>
        <v>March</v>
      </c>
      <c r="J4" s="40" t="s">
        <v>69</v>
      </c>
    </row>
    <row r="5" spans="1:11" ht="15.5" customHeight="1">
      <c r="A5" s="41"/>
      <c r="B5" s="40">
        <v>1010</v>
      </c>
      <c r="C5" s="51" t="s">
        <v>0</v>
      </c>
      <c r="F5" s="114">
        <v>2</v>
      </c>
      <c r="G5" s="40" t="str">
        <f>VLOOKUP(4,LKMonth,2)</f>
        <v>April</v>
      </c>
      <c r="H5" s="40" t="str">
        <f>VLOOKUP(5,LKMonth,2)</f>
        <v>May</v>
      </c>
      <c r="I5" s="40" t="str">
        <f>VLOOKUP(6,LKMonth,2)</f>
        <v>June</v>
      </c>
      <c r="J5" s="40" t="s">
        <v>70</v>
      </c>
    </row>
    <row r="6" spans="1:11" ht="15.5" customHeight="1">
      <c r="A6" s="41"/>
      <c r="B6" s="40">
        <v>1020</v>
      </c>
      <c r="C6" s="51" t="s">
        <v>58</v>
      </c>
      <c r="F6" s="114">
        <v>3</v>
      </c>
      <c r="G6" s="40" t="str">
        <f>VLOOKUP(7,LKMonth,2)</f>
        <v>July</v>
      </c>
      <c r="H6" s="40" t="str">
        <f>VLOOKUP(8,LKMonth,2)</f>
        <v>August</v>
      </c>
      <c r="I6" s="40" t="str">
        <f>VLOOKUP(9,LKMonth,2)</f>
        <v>September</v>
      </c>
      <c r="J6" s="40" t="s">
        <v>71</v>
      </c>
    </row>
    <row r="7" spans="1:11" ht="15.5" customHeight="1">
      <c r="A7" s="41"/>
      <c r="C7" s="51"/>
      <c r="F7" s="114">
        <v>4</v>
      </c>
      <c r="G7" s="40" t="str">
        <f>VLOOKUP(10,LKMonth,2)</f>
        <v>October</v>
      </c>
      <c r="H7" s="40" t="str">
        <f>VLOOKUP(11,LKMonth,2)</f>
        <v>November</v>
      </c>
      <c r="I7" s="40" t="str">
        <f>VLOOKUP(12,LKMonth,2)</f>
        <v>December</v>
      </c>
      <c r="J7" s="40" t="s">
        <v>72</v>
      </c>
    </row>
    <row r="8" spans="1:11" ht="15.5" customHeight="1">
      <c r="A8" s="41"/>
      <c r="B8" s="41"/>
      <c r="C8" s="45"/>
    </row>
    <row r="9" spans="1:11" ht="15.5" customHeight="1">
      <c r="A9" s="41"/>
      <c r="B9" s="41"/>
      <c r="C9" s="45" t="s">
        <v>30</v>
      </c>
    </row>
    <row r="10" spans="1:11" ht="15.5" customHeight="1">
      <c r="A10" s="41"/>
      <c r="B10" s="41"/>
      <c r="C10" s="102" t="s">
        <v>59</v>
      </c>
      <c r="F10" s="174" t="s">
        <v>74</v>
      </c>
      <c r="G10" s="174"/>
    </row>
    <row r="11" spans="1:11" ht="15.5" customHeight="1">
      <c r="A11" s="41"/>
      <c r="B11" s="40">
        <v>4000</v>
      </c>
      <c r="C11" s="38" t="s">
        <v>81</v>
      </c>
      <c r="F11" s="114">
        <v>1</v>
      </c>
      <c r="G11" s="116" t="s">
        <v>18</v>
      </c>
      <c r="H11" s="114">
        <v>1</v>
      </c>
    </row>
    <row r="12" spans="1:11" ht="15.5" customHeight="1">
      <c r="A12" s="41"/>
      <c r="B12" s="40">
        <v>4010</v>
      </c>
      <c r="C12" s="38" t="s">
        <v>60</v>
      </c>
      <c r="F12" s="114">
        <v>2</v>
      </c>
      <c r="G12" s="116" t="s">
        <v>19</v>
      </c>
      <c r="H12" s="114">
        <v>2</v>
      </c>
    </row>
    <row r="13" spans="1:11" ht="15.5" customHeight="1">
      <c r="A13" s="41"/>
      <c r="B13" s="40">
        <v>4020</v>
      </c>
      <c r="C13" s="38" t="s">
        <v>87</v>
      </c>
      <c r="F13" s="114">
        <v>3</v>
      </c>
      <c r="G13" s="116" t="s">
        <v>20</v>
      </c>
      <c r="H13" s="114">
        <v>3</v>
      </c>
    </row>
    <row r="14" spans="1:11" ht="15.5" customHeight="1">
      <c r="A14" s="41"/>
      <c r="F14" s="114">
        <v>4</v>
      </c>
      <c r="G14" s="116" t="s">
        <v>21</v>
      </c>
      <c r="H14" s="114">
        <v>4</v>
      </c>
    </row>
    <row r="15" spans="1:11" ht="15.5" customHeight="1">
      <c r="A15" s="41"/>
      <c r="C15" s="102" t="s">
        <v>67</v>
      </c>
      <c r="F15" s="114">
        <v>5</v>
      </c>
      <c r="G15" s="116" t="s">
        <v>22</v>
      </c>
      <c r="H15" s="114">
        <v>5</v>
      </c>
    </row>
    <row r="16" spans="1:11" ht="15.5" customHeight="1">
      <c r="A16" s="41"/>
      <c r="B16" s="40">
        <v>5000</v>
      </c>
      <c r="C16" s="39" t="s">
        <v>43</v>
      </c>
      <c r="F16" s="114">
        <v>6</v>
      </c>
      <c r="G16" s="116" t="s">
        <v>23</v>
      </c>
      <c r="H16" s="114">
        <v>6</v>
      </c>
    </row>
    <row r="17" spans="1:8" ht="15.5" customHeight="1">
      <c r="A17" s="41"/>
      <c r="B17" s="40">
        <v>5010</v>
      </c>
      <c r="C17" s="39" t="s">
        <v>61</v>
      </c>
      <c r="F17" s="114">
        <v>7</v>
      </c>
      <c r="G17" s="116" t="s">
        <v>24</v>
      </c>
      <c r="H17" s="114">
        <v>7</v>
      </c>
    </row>
    <row r="18" spans="1:8" ht="15.5" customHeight="1">
      <c r="A18" s="41"/>
      <c r="B18" s="40">
        <v>5020</v>
      </c>
      <c r="C18" s="39" t="s">
        <v>64</v>
      </c>
      <c r="F18" s="114">
        <v>8</v>
      </c>
      <c r="G18" s="116" t="s">
        <v>25</v>
      </c>
      <c r="H18" s="114">
        <v>8</v>
      </c>
    </row>
    <row r="19" spans="1:8" ht="15.5" customHeight="1">
      <c r="A19" s="41"/>
      <c r="B19" s="40">
        <v>5050</v>
      </c>
      <c r="C19" s="39" t="s">
        <v>82</v>
      </c>
      <c r="F19" s="114">
        <v>9</v>
      </c>
      <c r="G19" s="116" t="s">
        <v>26</v>
      </c>
      <c r="H19" s="114">
        <v>9</v>
      </c>
    </row>
    <row r="20" spans="1:8" ht="15.5" customHeight="1">
      <c r="A20" s="41"/>
      <c r="C20" s="39"/>
      <c r="F20" s="114">
        <v>10</v>
      </c>
      <c r="G20" s="116" t="s">
        <v>27</v>
      </c>
      <c r="H20" s="114">
        <v>10</v>
      </c>
    </row>
    <row r="21" spans="1:8" ht="15.5" customHeight="1">
      <c r="A21" s="41"/>
      <c r="C21" s="39"/>
      <c r="F21" s="114">
        <v>11</v>
      </c>
      <c r="G21" s="116" t="s">
        <v>16</v>
      </c>
      <c r="H21" s="114">
        <v>11</v>
      </c>
    </row>
    <row r="22" spans="1:8" ht="15.5" customHeight="1">
      <c r="A22" s="41"/>
      <c r="C22" s="39"/>
      <c r="F22" s="114">
        <v>12</v>
      </c>
      <c r="G22" s="116" t="s">
        <v>28</v>
      </c>
      <c r="H22" s="114">
        <v>12</v>
      </c>
    </row>
    <row r="23" spans="1:8" ht="15.5" customHeight="1">
      <c r="A23" s="41"/>
    </row>
    <row r="24" spans="1:8" ht="15.5" customHeight="1">
      <c r="A24" s="41"/>
      <c r="B24" s="41"/>
      <c r="C24" s="18"/>
    </row>
    <row r="25" spans="1:8" ht="15.5" customHeight="1">
      <c r="C25" s="39"/>
    </row>
    <row r="26" spans="1:8" ht="15.5" customHeight="1">
      <c r="C26" s="39"/>
    </row>
    <row r="27" spans="1:8" ht="15.5" customHeight="1">
      <c r="C27" s="39"/>
    </row>
    <row r="28" spans="1:8" ht="15.5" customHeight="1">
      <c r="B28" s="41"/>
      <c r="C28" s="18"/>
    </row>
    <row r="29" spans="1:8" ht="15.5" customHeight="1">
      <c r="C29" s="39"/>
    </row>
    <row r="30" spans="1:8" ht="15.5" customHeight="1">
      <c r="C30" s="39"/>
    </row>
    <row r="31" spans="1:8" ht="15.5" customHeight="1">
      <c r="B31" s="41"/>
      <c r="C31" s="18"/>
    </row>
    <row r="32" spans="1:8" ht="15.5" customHeight="1">
      <c r="C32" s="39"/>
    </row>
    <row r="33" spans="3:6" ht="15.5" customHeight="1">
      <c r="C33" s="39"/>
    </row>
    <row r="34" spans="3:6" ht="15.5" customHeight="1">
      <c r="C34" s="39"/>
    </row>
    <row r="35" spans="3:6" ht="15.5" customHeight="1">
      <c r="C35" s="39"/>
    </row>
    <row r="36" spans="3:6" ht="15.5" customHeight="1">
      <c r="C36" s="39"/>
    </row>
    <row r="37" spans="3:6" ht="15.5" customHeight="1">
      <c r="C37" s="39"/>
    </row>
    <row r="38" spans="3:6" ht="15.5" customHeight="1">
      <c r="C38" s="39"/>
    </row>
    <row r="39" spans="3:6" ht="15.5" customHeight="1">
      <c r="C39" s="39"/>
      <c r="F39" s="44"/>
    </row>
    <row r="40" spans="3:6" ht="15.5" customHeight="1">
      <c r="C40" s="39"/>
    </row>
    <row r="41" spans="3:6" ht="15.5" customHeight="1">
      <c r="C41" s="39"/>
    </row>
    <row r="42" spans="3:6" ht="15.5" customHeight="1">
      <c r="C42" s="39"/>
    </row>
    <row r="43" spans="3:6" ht="15.5" customHeight="1">
      <c r="C43" s="39"/>
    </row>
    <row r="44" spans="3:6" ht="15.5" customHeight="1">
      <c r="C44" s="39"/>
    </row>
    <row r="45" spans="3:6" ht="15.5" customHeight="1">
      <c r="C45" s="39"/>
    </row>
    <row r="46" spans="3:6" ht="15.5" customHeight="1">
      <c r="C46" s="39"/>
    </row>
    <row r="47" spans="3:6" ht="15.5" customHeight="1">
      <c r="C47" s="39"/>
    </row>
    <row r="48" spans="3:6" ht="15.5" customHeight="1">
      <c r="C48" s="39"/>
      <c r="E48" s="41"/>
      <c r="F48" s="44"/>
    </row>
    <row r="49" spans="1:4" ht="15.5" customHeight="1">
      <c r="C49" s="39"/>
    </row>
    <row r="50" spans="1:4" ht="15.5" customHeight="1">
      <c r="C50" s="39"/>
    </row>
    <row r="51" spans="1:4" ht="15.5" customHeight="1">
      <c r="C51" s="39"/>
    </row>
    <row r="52" spans="1:4" ht="15.5" customHeight="1"/>
    <row r="53" spans="1:4" ht="15.5" customHeight="1">
      <c r="B53" s="41"/>
      <c r="C53" s="18"/>
    </row>
    <row r="54" spans="1:4" ht="15.5" customHeight="1">
      <c r="B54" s="41"/>
      <c r="C54" s="18"/>
    </row>
    <row r="55" spans="1:4" ht="15.5" customHeight="1">
      <c r="A55" s="41"/>
      <c r="C55" s="39"/>
      <c r="D55" s="40" t="s">
        <v>12</v>
      </c>
    </row>
    <row r="56" spans="1:4" ht="15.5" customHeight="1">
      <c r="A56" s="41"/>
      <c r="C56" s="39"/>
    </row>
    <row r="57" spans="1:4" ht="15.5" customHeight="1">
      <c r="A57" s="41"/>
      <c r="C57" s="39"/>
    </row>
    <row r="58" spans="1:4" ht="15.5" customHeight="1">
      <c r="A58" s="41"/>
      <c r="C58" s="39"/>
    </row>
    <row r="59" spans="1:4" ht="15.5" customHeight="1">
      <c r="A59" s="41"/>
      <c r="C59" s="39"/>
    </row>
    <row r="60" spans="1:4" ht="15.5" customHeight="1">
      <c r="A60" s="41"/>
      <c r="C60" s="18"/>
    </row>
    <row r="61" spans="1:4" ht="15.5" customHeight="1">
      <c r="A61" s="41"/>
      <c r="C61" s="39"/>
    </row>
    <row r="62" spans="1:4" ht="15.5" customHeight="1">
      <c r="A62" s="41"/>
      <c r="C62" s="39"/>
    </row>
    <row r="63" spans="1:4" ht="15.5" customHeight="1">
      <c r="A63" s="41"/>
      <c r="C63" s="39"/>
    </row>
    <row r="64" spans="1:4" ht="15.5" customHeight="1">
      <c r="A64" s="41"/>
      <c r="C64" s="39"/>
    </row>
    <row r="65" spans="1:3" ht="15.5" customHeight="1">
      <c r="A65" s="41"/>
      <c r="C65" s="39"/>
    </row>
    <row r="66" spans="1:3" ht="15.5" customHeight="1">
      <c r="A66" s="41"/>
      <c r="C66" s="39"/>
    </row>
    <row r="67" spans="1:3" ht="15.5" customHeight="1">
      <c r="A67" s="41"/>
      <c r="C67" s="18"/>
    </row>
    <row r="68" spans="1:3" ht="15.5" customHeight="1">
      <c r="A68" s="41"/>
      <c r="C68" s="39"/>
    </row>
    <row r="69" spans="1:3" ht="15.5" customHeight="1">
      <c r="A69" s="41"/>
      <c r="C69" s="39"/>
    </row>
    <row r="70" spans="1:3" ht="15.5" customHeight="1">
      <c r="A70" s="41"/>
      <c r="C70" s="39"/>
    </row>
    <row r="71" spans="1:3" ht="15.5" customHeight="1">
      <c r="A71" s="41"/>
      <c r="C71" s="39"/>
    </row>
    <row r="72" spans="1:3" ht="15.5" customHeight="1">
      <c r="A72" s="41"/>
      <c r="C72" s="39"/>
    </row>
    <row r="73" spans="1:3" ht="15.5" customHeight="1">
      <c r="A73" s="41"/>
      <c r="C73" s="18"/>
    </row>
    <row r="74" spans="1:3" ht="15.5" customHeight="1">
      <c r="A74" s="41"/>
      <c r="C74" s="39"/>
    </row>
    <row r="75" spans="1:3" ht="15.5" customHeight="1">
      <c r="A75" s="41"/>
      <c r="C75" s="39"/>
    </row>
    <row r="76" spans="1:3" ht="15.5" customHeight="1">
      <c r="A76" s="41"/>
      <c r="B76" s="41"/>
      <c r="C76" s="18"/>
    </row>
    <row r="77" spans="1:3" ht="15.5" customHeight="1">
      <c r="A77" s="41"/>
      <c r="C77" s="39"/>
    </row>
    <row r="78" spans="1:3" ht="15.5" customHeight="1">
      <c r="A78" s="41"/>
      <c r="C78" s="39"/>
    </row>
    <row r="79" spans="1:3" ht="15.5" customHeight="1">
      <c r="A79" s="41"/>
      <c r="C79" s="39"/>
    </row>
    <row r="80" spans="1:3" ht="15.5" customHeight="1">
      <c r="A80" s="41"/>
      <c r="C80" s="39"/>
    </row>
    <row r="81" spans="1:4" ht="15.5" customHeight="1">
      <c r="A81" s="41"/>
      <c r="C81" s="39"/>
    </row>
    <row r="82" spans="1:4" ht="15.5" customHeight="1">
      <c r="A82" s="41"/>
      <c r="C82" s="39"/>
    </row>
    <row r="83" spans="1:4" ht="15.5" customHeight="1">
      <c r="A83" s="41"/>
      <c r="C83" s="39"/>
    </row>
    <row r="84" spans="1:4" ht="15.5" customHeight="1">
      <c r="A84" s="41"/>
      <c r="C84" s="18"/>
    </row>
    <row r="85" spans="1:4" ht="15.5" customHeight="1">
      <c r="A85" s="41"/>
      <c r="B85" s="41"/>
      <c r="C85" s="18"/>
    </row>
    <row r="86" spans="1:4" ht="15.5" customHeight="1">
      <c r="A86" s="41"/>
      <c r="C86" s="39"/>
      <c r="D86" s="40" t="s">
        <v>11</v>
      </c>
    </row>
    <row r="87" spans="1:4" ht="15.5" customHeight="1">
      <c r="A87" s="41"/>
      <c r="C87" s="39"/>
    </row>
    <row r="88" spans="1:4" ht="15.5" customHeight="1">
      <c r="A88" s="41"/>
      <c r="C88" s="39"/>
    </row>
    <row r="89" spans="1:4" ht="15.5" customHeight="1">
      <c r="A89" s="41"/>
      <c r="C89" s="39"/>
    </row>
    <row r="90" spans="1:4" ht="15.5" customHeight="1">
      <c r="A90" s="41"/>
      <c r="C90" s="18"/>
    </row>
    <row r="91" spans="1:4" ht="15.5" customHeight="1">
      <c r="A91" s="41"/>
      <c r="C91" s="39"/>
    </row>
    <row r="92" spans="1:4" ht="15.5" customHeight="1">
      <c r="A92" s="41"/>
      <c r="C92" s="39"/>
      <c r="D92" s="39"/>
    </row>
    <row r="93" spans="1:4" ht="15.5" customHeight="1">
      <c r="A93" s="41"/>
      <c r="C93" s="39"/>
      <c r="D93" s="39"/>
    </row>
    <row r="94" spans="1:4" ht="15.5" customHeight="1">
      <c r="A94" s="41"/>
      <c r="C94" s="39"/>
      <c r="D94" s="39"/>
    </row>
    <row r="95" spans="1:4" ht="15.5" customHeight="1">
      <c r="A95" s="41"/>
      <c r="C95" s="39"/>
      <c r="D95" s="39"/>
    </row>
    <row r="96" spans="1:4" ht="15.5" customHeight="1">
      <c r="A96" s="41"/>
      <c r="C96" s="18"/>
    </row>
    <row r="97" spans="1:11" ht="15.5" customHeight="1">
      <c r="A97" s="41"/>
      <c r="C97" s="39"/>
    </row>
    <row r="98" spans="1:11" ht="15.5" customHeight="1">
      <c r="A98" s="41"/>
      <c r="C98" s="39"/>
    </row>
    <row r="99" spans="1:11" ht="15.5" customHeight="1">
      <c r="A99" s="41"/>
      <c r="C99" s="39"/>
      <c r="G99" s="39"/>
      <c r="H99" s="39"/>
      <c r="I99" s="39"/>
      <c r="J99" s="39"/>
      <c r="K99" s="39"/>
    </row>
    <row r="100" spans="1:11" ht="15.5" customHeight="1">
      <c r="A100" s="41"/>
      <c r="B100" s="41"/>
      <c r="C100" s="18"/>
      <c r="G100" s="39"/>
      <c r="H100" s="39"/>
      <c r="I100" s="39"/>
      <c r="J100" s="39"/>
      <c r="K100" s="39"/>
    </row>
    <row r="101" spans="1:11" ht="15.5" customHeight="1">
      <c r="A101" s="41"/>
      <c r="C101" s="39"/>
      <c r="G101" s="39"/>
      <c r="H101" s="39"/>
      <c r="I101" s="39"/>
      <c r="J101" s="39"/>
      <c r="K101" s="39"/>
    </row>
    <row r="102" spans="1:11" ht="15.5" customHeight="1">
      <c r="A102" s="41"/>
      <c r="C102" s="39"/>
      <c r="F102" s="18"/>
      <c r="G102" s="39"/>
      <c r="H102" s="39"/>
      <c r="I102" s="39"/>
      <c r="J102" s="39"/>
      <c r="K102" s="39"/>
    </row>
    <row r="103" spans="1:11" ht="15.5" customHeight="1">
      <c r="A103" s="41"/>
      <c r="C103" s="39"/>
      <c r="F103" s="39"/>
      <c r="G103" s="39"/>
      <c r="H103" s="39"/>
      <c r="I103" s="39"/>
      <c r="J103" s="39"/>
      <c r="K103" s="39"/>
    </row>
    <row r="104" spans="1:11" ht="15.5" customHeight="1">
      <c r="A104" s="41"/>
      <c r="C104" s="39"/>
      <c r="F104" s="39"/>
      <c r="G104" s="39"/>
      <c r="H104" s="39"/>
      <c r="I104" s="39"/>
      <c r="J104" s="39"/>
      <c r="K104" s="39"/>
    </row>
    <row r="105" spans="1:11" ht="15.5" customHeight="1">
      <c r="A105" s="41"/>
      <c r="B105" s="41"/>
      <c r="C105" s="18"/>
      <c r="F105" s="39"/>
      <c r="G105" s="39"/>
      <c r="H105" s="39"/>
      <c r="I105" s="39"/>
      <c r="J105" s="39"/>
      <c r="K105" s="39"/>
    </row>
    <row r="106" spans="1:11" ht="15.5" customHeight="1">
      <c r="A106" s="41"/>
      <c r="C106" s="39"/>
      <c r="F106" s="39"/>
      <c r="G106" s="39"/>
      <c r="H106" s="39"/>
      <c r="I106" s="39"/>
      <c r="J106" s="39"/>
      <c r="K106" s="39"/>
    </row>
    <row r="107" spans="1:11" ht="15.5" customHeight="1">
      <c r="A107" s="41"/>
      <c r="C107" s="39"/>
      <c r="F107" s="39"/>
      <c r="G107" s="39"/>
      <c r="H107" s="39"/>
      <c r="I107" s="39"/>
      <c r="J107" s="39"/>
      <c r="K107" s="39"/>
    </row>
    <row r="108" spans="1:11" ht="15.5" customHeight="1">
      <c r="A108" s="41"/>
      <c r="C108" s="39"/>
      <c r="F108" s="39"/>
      <c r="G108" s="39"/>
      <c r="H108" s="39"/>
      <c r="I108" s="39"/>
      <c r="J108" s="39"/>
      <c r="K108" s="39"/>
    </row>
    <row r="109" spans="1:11" ht="15.5" customHeight="1">
      <c r="A109" s="41"/>
      <c r="B109" s="58"/>
      <c r="C109" s="18"/>
    </row>
    <row r="110" spans="1:11" ht="15.5" customHeight="1">
      <c r="A110" s="41"/>
      <c r="C110" s="44"/>
    </row>
    <row r="111" spans="1:11">
      <c r="C111" s="39"/>
    </row>
    <row r="112" spans="1:11">
      <c r="C112" s="39"/>
    </row>
    <row r="113" spans="2:4">
      <c r="B113" s="41"/>
      <c r="C113" s="44"/>
    </row>
    <row r="114" spans="2:4">
      <c r="C114" s="39"/>
    </row>
    <row r="115" spans="2:4">
      <c r="C115" s="39"/>
    </row>
    <row r="116" spans="2:4">
      <c r="C116" s="39"/>
    </row>
    <row r="117" spans="2:4">
      <c r="C117" s="39"/>
    </row>
    <row r="118" spans="2:4">
      <c r="B118" s="41"/>
      <c r="C118" s="44"/>
    </row>
    <row r="119" spans="2:4">
      <c r="C119" s="39"/>
    </row>
    <row r="120" spans="2:4">
      <c r="C120" s="39"/>
    </row>
    <row r="121" spans="2:4">
      <c r="C121" s="39"/>
    </row>
    <row r="122" spans="2:4">
      <c r="C122" s="39"/>
    </row>
    <row r="123" spans="2:4">
      <c r="C123" s="39"/>
      <c r="D123" s="40" t="s">
        <v>56</v>
      </c>
    </row>
    <row r="124" spans="2:4">
      <c r="C124" s="39"/>
    </row>
    <row r="125" spans="2:4">
      <c r="C125" s="39"/>
    </row>
    <row r="126" spans="2:4">
      <c r="C126" s="44"/>
    </row>
    <row r="127" spans="2:4">
      <c r="C127" s="39"/>
    </row>
    <row r="128" spans="2:4">
      <c r="C128" s="39"/>
    </row>
    <row r="129" spans="3:3">
      <c r="C129" s="39"/>
    </row>
    <row r="130" spans="3:3">
      <c r="C130" s="39"/>
    </row>
    <row r="131" spans="3:3">
      <c r="C131" s="39"/>
    </row>
    <row r="132" spans="3:3">
      <c r="C132" s="39"/>
    </row>
    <row r="133" spans="3:3">
      <c r="C133" s="39"/>
    </row>
    <row r="134" spans="3:3">
      <c r="C134" s="39"/>
    </row>
    <row r="135" spans="3:3">
      <c r="C135" s="39"/>
    </row>
    <row r="136" spans="3:3">
      <c r="C136" s="18"/>
    </row>
    <row r="137" spans="3:3">
      <c r="C137" s="44"/>
    </row>
    <row r="138" spans="3:3">
      <c r="C138" s="39"/>
    </row>
    <row r="139" spans="3:3">
      <c r="C139" s="39"/>
    </row>
    <row r="140" spans="3:3">
      <c r="C140" s="44"/>
    </row>
    <row r="141" spans="3:3">
      <c r="C141" s="39"/>
    </row>
    <row r="142" spans="3:3">
      <c r="C142" s="39"/>
    </row>
    <row r="143" spans="3:3">
      <c r="C143" s="39"/>
    </row>
    <row r="144" spans="3:3">
      <c r="C144" s="44"/>
    </row>
    <row r="145" spans="3:3">
      <c r="C145" s="39"/>
    </row>
    <row r="146" spans="3:3">
      <c r="C146" s="39"/>
    </row>
    <row r="147" spans="3:3">
      <c r="C147" s="39"/>
    </row>
    <row r="148" spans="3:3">
      <c r="C148" s="39"/>
    </row>
    <row r="149" spans="3:3">
      <c r="C149" s="39"/>
    </row>
    <row r="150" spans="3:3">
      <c r="C150" s="39"/>
    </row>
    <row r="151" spans="3:3">
      <c r="C151" s="18"/>
    </row>
    <row r="152" spans="3:3">
      <c r="C152" s="39"/>
    </row>
    <row r="153" spans="3:3">
      <c r="C153" s="39"/>
    </row>
    <row r="154" spans="3:3">
      <c r="C154" s="39"/>
    </row>
    <row r="155" spans="3:3">
      <c r="C155" s="39"/>
    </row>
    <row r="156" spans="3:3">
      <c r="C156" s="39"/>
    </row>
    <row r="157" spans="3:3">
      <c r="C157" s="39"/>
    </row>
    <row r="158" spans="3:3">
      <c r="C158" s="39"/>
    </row>
    <row r="159" spans="3:3">
      <c r="C159" s="39"/>
    </row>
    <row r="160" spans="3:3">
      <c r="C160" s="39"/>
    </row>
    <row r="161" spans="3:3">
      <c r="C161" s="39"/>
    </row>
    <row r="162" spans="3:3">
      <c r="C162" s="18"/>
    </row>
    <row r="163" spans="3:3">
      <c r="C163" s="39"/>
    </row>
    <row r="164" spans="3:3">
      <c r="C164" s="39"/>
    </row>
    <row r="165" spans="3:3">
      <c r="C165" s="39"/>
    </row>
    <row r="168" spans="3:3">
      <c r="C168" s="39"/>
    </row>
    <row r="172" spans="3:3">
      <c r="C172" s="18"/>
    </row>
    <row r="173" spans="3:3">
      <c r="C173" s="18"/>
    </row>
    <row r="175" spans="3:3">
      <c r="C175" s="39"/>
    </row>
    <row r="177" spans="3:3">
      <c r="C177" s="18"/>
    </row>
  </sheetData>
  <mergeCells count="3">
    <mergeCell ref="B1:E1"/>
    <mergeCell ref="F3:G3"/>
    <mergeCell ref="F10:G10"/>
  </mergeCells>
  <pageMargins left="0.7" right="0.7" top="0.75" bottom="0.75" header="0.3" footer="0.3"/>
  <pageSetup scale="51" fitToHeight="2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I309"/>
  <sheetViews>
    <sheetView showGridLines="0" workbookViewId="0">
      <selection activeCell="H4" sqref="H4"/>
    </sheetView>
  </sheetViews>
  <sheetFormatPr defaultRowHeight="14.5"/>
  <cols>
    <col min="1" max="1" width="2.90625" style="64" customWidth="1"/>
    <col min="2" max="2" width="71.7265625" style="64" customWidth="1"/>
    <col min="3" max="3" width="10.81640625" style="64" customWidth="1"/>
    <col min="4" max="4" width="3.36328125" style="64" customWidth="1"/>
    <col min="5" max="5" width="15.7265625" style="64" customWidth="1"/>
    <col min="6" max="7" width="16.453125" style="64" customWidth="1"/>
    <col min="8" max="16384" width="8.7265625" style="64"/>
  </cols>
  <sheetData>
    <row r="1" spans="1:9" s="61" customFormat="1" ht="31">
      <c r="A1" s="178" t="s">
        <v>31</v>
      </c>
      <c r="B1" s="178"/>
      <c r="C1" s="178"/>
      <c r="D1" s="178"/>
      <c r="E1" s="178"/>
      <c r="F1" s="178"/>
      <c r="G1" s="178"/>
      <c r="H1" s="62"/>
    </row>
    <row r="2" spans="1:9" s="61" customFormat="1" ht="21">
      <c r="A2" s="179" t="s">
        <v>47</v>
      </c>
      <c r="B2" s="179"/>
      <c r="C2" s="179"/>
      <c r="D2" s="179"/>
      <c r="E2" s="179"/>
      <c r="F2" s="179"/>
      <c r="G2" s="179"/>
      <c r="H2" s="60"/>
    </row>
    <row r="3" spans="1:9" s="61" customFormat="1" ht="5" customHeight="1"/>
    <row r="4" spans="1:9" ht="21" customHeight="1">
      <c r="A4" s="61"/>
      <c r="B4" s="61"/>
      <c r="C4" s="61"/>
      <c r="D4" s="61"/>
      <c r="E4" s="61"/>
      <c r="F4" s="61"/>
      <c r="G4" s="61"/>
      <c r="H4" s="61"/>
      <c r="I4" s="61"/>
    </row>
    <row r="5" spans="1:9" ht="16" thickBot="1">
      <c r="A5" s="61"/>
      <c r="B5" s="61"/>
      <c r="C5" s="86"/>
      <c r="D5" s="86"/>
      <c r="E5" s="86"/>
      <c r="F5" s="86"/>
      <c r="G5" s="86"/>
      <c r="H5" s="61"/>
      <c r="I5" s="61"/>
    </row>
    <row r="6" spans="1:9" ht="15.5" customHeight="1" thickTop="1" thickBot="1">
      <c r="B6" s="180" t="s">
        <v>49</v>
      </c>
      <c r="C6" s="181"/>
      <c r="D6" s="182"/>
      <c r="E6" s="180" t="s">
        <v>48</v>
      </c>
      <c r="F6" s="180" t="s">
        <v>44</v>
      </c>
      <c r="G6" s="186" t="s">
        <v>45</v>
      </c>
      <c r="H6" s="61"/>
      <c r="I6" s="61"/>
    </row>
    <row r="7" spans="1:9" ht="23.5" customHeight="1" thickBot="1">
      <c r="A7" s="66" t="s">
        <v>32</v>
      </c>
      <c r="B7" s="183"/>
      <c r="C7" s="184"/>
      <c r="D7" s="185"/>
      <c r="E7" s="183"/>
      <c r="F7" s="183"/>
      <c r="G7" s="187"/>
      <c r="H7" s="61"/>
      <c r="I7" s="61"/>
    </row>
    <row r="8" spans="1:9" ht="40.5" customHeight="1" thickBot="1">
      <c r="A8" s="65">
        <v>1</v>
      </c>
      <c r="B8" s="175"/>
      <c r="C8" s="176"/>
      <c r="D8" s="177"/>
      <c r="E8" s="94"/>
      <c r="F8" s="88"/>
      <c r="G8" s="89"/>
      <c r="H8" s="61"/>
      <c r="I8" s="61"/>
    </row>
    <row r="9" spans="1:9" ht="40.5" customHeight="1" thickBot="1">
      <c r="A9" s="65">
        <f>+A8+1</f>
        <v>2</v>
      </c>
      <c r="B9" s="175"/>
      <c r="C9" s="176"/>
      <c r="D9" s="177"/>
      <c r="E9" s="88"/>
      <c r="F9" s="88"/>
      <c r="G9" s="89"/>
      <c r="H9" s="61"/>
      <c r="I9" s="61"/>
    </row>
    <row r="10" spans="1:9" ht="40.5" customHeight="1" thickBot="1">
      <c r="A10" s="65">
        <f t="shared" ref="A10:A28" si="0">+A9+1</f>
        <v>3</v>
      </c>
      <c r="B10" s="175"/>
      <c r="C10" s="176"/>
      <c r="D10" s="177"/>
      <c r="E10" s="88"/>
      <c r="F10" s="88"/>
      <c r="G10" s="89"/>
      <c r="H10" s="61"/>
      <c r="I10" s="61"/>
    </row>
    <row r="11" spans="1:9" ht="40.5" customHeight="1" thickBot="1">
      <c r="A11" s="65">
        <f t="shared" si="0"/>
        <v>4</v>
      </c>
      <c r="B11" s="175"/>
      <c r="C11" s="176"/>
      <c r="D11" s="177"/>
      <c r="E11" s="88"/>
      <c r="F11" s="88"/>
      <c r="G11" s="89"/>
      <c r="H11" s="61"/>
      <c r="I11" s="61"/>
    </row>
    <row r="12" spans="1:9" ht="40.5" customHeight="1" thickBot="1">
      <c r="A12" s="65">
        <f t="shared" si="0"/>
        <v>5</v>
      </c>
      <c r="B12" s="88"/>
      <c r="C12" s="90"/>
      <c r="D12" s="91"/>
      <c r="E12" s="88"/>
      <c r="F12" s="88"/>
      <c r="G12" s="89"/>
      <c r="H12" s="61"/>
      <c r="I12" s="61"/>
    </row>
    <row r="13" spans="1:9" ht="40.5" customHeight="1" thickBot="1">
      <c r="A13" s="65">
        <f t="shared" si="0"/>
        <v>6</v>
      </c>
      <c r="B13" s="88"/>
      <c r="C13" s="90"/>
      <c r="D13" s="91"/>
      <c r="E13" s="88"/>
      <c r="F13" s="88"/>
      <c r="G13" s="89"/>
      <c r="H13" s="61"/>
      <c r="I13" s="61"/>
    </row>
    <row r="14" spans="1:9" ht="40.5" customHeight="1" thickBot="1">
      <c r="A14" s="65">
        <f t="shared" si="0"/>
        <v>7</v>
      </c>
      <c r="B14" s="175"/>
      <c r="C14" s="176"/>
      <c r="D14" s="177"/>
      <c r="E14" s="88"/>
      <c r="F14" s="88"/>
      <c r="G14" s="89"/>
      <c r="H14" s="61"/>
      <c r="I14" s="61"/>
    </row>
    <row r="15" spans="1:9" ht="40.5" customHeight="1" thickBot="1">
      <c r="A15" s="65">
        <f t="shared" si="0"/>
        <v>8</v>
      </c>
      <c r="B15" s="175"/>
      <c r="C15" s="176"/>
      <c r="D15" s="177"/>
      <c r="E15" s="88"/>
      <c r="F15" s="88"/>
      <c r="G15" s="89"/>
      <c r="H15" s="61"/>
      <c r="I15" s="61"/>
    </row>
    <row r="16" spans="1:9" ht="40.5" customHeight="1" thickBot="1">
      <c r="A16" s="65">
        <f t="shared" si="0"/>
        <v>9</v>
      </c>
      <c r="B16" s="175"/>
      <c r="C16" s="176"/>
      <c r="D16" s="177"/>
      <c r="E16" s="88"/>
      <c r="F16" s="88"/>
      <c r="G16" s="89"/>
      <c r="H16" s="61"/>
      <c r="I16" s="61"/>
    </row>
    <row r="17" spans="1:9" ht="40.5" customHeight="1" thickBot="1">
      <c r="A17" s="65">
        <f t="shared" si="0"/>
        <v>10</v>
      </c>
      <c r="B17" s="175"/>
      <c r="C17" s="176"/>
      <c r="D17" s="177"/>
      <c r="E17" s="88"/>
      <c r="F17" s="88"/>
      <c r="G17" s="92"/>
      <c r="H17" s="61"/>
      <c r="I17" s="61"/>
    </row>
    <row r="18" spans="1:9" ht="40.5" customHeight="1" thickBot="1">
      <c r="A18" s="65">
        <f t="shared" si="0"/>
        <v>11</v>
      </c>
      <c r="B18" s="175"/>
      <c r="C18" s="176"/>
      <c r="D18" s="177"/>
      <c r="E18" s="88"/>
      <c r="F18" s="88"/>
      <c r="G18" s="92"/>
      <c r="H18" s="61"/>
      <c r="I18" s="61"/>
    </row>
    <row r="19" spans="1:9" ht="40.5" customHeight="1" thickBot="1">
      <c r="A19" s="65">
        <f t="shared" si="0"/>
        <v>12</v>
      </c>
      <c r="B19" s="175"/>
      <c r="C19" s="176"/>
      <c r="D19" s="177"/>
      <c r="E19" s="88"/>
      <c r="F19" s="88"/>
      <c r="G19" s="92"/>
      <c r="H19" s="61"/>
      <c r="I19" s="61"/>
    </row>
    <row r="20" spans="1:9" ht="40.5" customHeight="1" thickBot="1">
      <c r="A20" s="65">
        <f t="shared" si="0"/>
        <v>13</v>
      </c>
      <c r="B20" s="175"/>
      <c r="C20" s="176"/>
      <c r="D20" s="177"/>
      <c r="E20" s="88"/>
      <c r="F20" s="88"/>
      <c r="G20" s="92"/>
      <c r="H20" s="61"/>
      <c r="I20" s="61"/>
    </row>
    <row r="21" spans="1:9" ht="40.5" customHeight="1" thickBot="1">
      <c r="A21" s="65">
        <f t="shared" si="0"/>
        <v>14</v>
      </c>
      <c r="B21" s="175"/>
      <c r="C21" s="176"/>
      <c r="D21" s="177"/>
      <c r="E21" s="88"/>
      <c r="F21" s="88"/>
      <c r="G21" s="92"/>
      <c r="H21" s="61"/>
      <c r="I21" s="61"/>
    </row>
    <row r="22" spans="1:9" ht="40.5" customHeight="1" thickBot="1">
      <c r="A22" s="65">
        <f t="shared" si="0"/>
        <v>15</v>
      </c>
      <c r="B22" s="95"/>
      <c r="C22" s="96"/>
      <c r="D22" s="97"/>
      <c r="E22" s="88"/>
      <c r="F22" s="88"/>
      <c r="G22" s="92"/>
      <c r="H22" s="61"/>
      <c r="I22" s="61"/>
    </row>
    <row r="23" spans="1:9" ht="40.5" customHeight="1" thickBot="1">
      <c r="A23" s="65">
        <f t="shared" si="0"/>
        <v>16</v>
      </c>
      <c r="B23" s="95"/>
      <c r="C23" s="96"/>
      <c r="D23" s="97"/>
      <c r="E23" s="88"/>
      <c r="F23" s="88"/>
      <c r="G23" s="92"/>
      <c r="H23" s="61"/>
      <c r="I23" s="61"/>
    </row>
    <row r="24" spans="1:9" ht="40.5" customHeight="1" thickBot="1">
      <c r="A24" s="65">
        <f t="shared" si="0"/>
        <v>17</v>
      </c>
      <c r="B24" s="95"/>
      <c r="C24" s="96"/>
      <c r="D24" s="97"/>
      <c r="E24" s="88"/>
      <c r="F24" s="88"/>
      <c r="G24" s="92"/>
      <c r="H24" s="61"/>
      <c r="I24" s="61"/>
    </row>
    <row r="25" spans="1:9" ht="40.5" customHeight="1" thickBot="1">
      <c r="A25" s="65">
        <f t="shared" si="0"/>
        <v>18</v>
      </c>
      <c r="B25" s="95"/>
      <c r="C25" s="96"/>
      <c r="D25" s="97"/>
      <c r="E25" s="88"/>
      <c r="F25" s="88"/>
      <c r="G25" s="92"/>
      <c r="H25" s="61"/>
      <c r="I25" s="61"/>
    </row>
    <row r="26" spans="1:9" ht="40.5" customHeight="1" thickBot="1">
      <c r="A26" s="65">
        <f t="shared" si="0"/>
        <v>19</v>
      </c>
      <c r="B26" s="95"/>
      <c r="C26" s="96"/>
      <c r="D26" s="97"/>
      <c r="E26" s="88"/>
      <c r="F26" s="88"/>
      <c r="G26" s="92"/>
      <c r="H26" s="61"/>
      <c r="I26" s="61"/>
    </row>
    <row r="27" spans="1:9" ht="40.5" customHeight="1" thickBot="1">
      <c r="A27" s="65">
        <f t="shared" si="0"/>
        <v>20</v>
      </c>
      <c r="B27" s="95"/>
      <c r="C27" s="96"/>
      <c r="D27" s="97"/>
      <c r="E27" s="88"/>
      <c r="F27" s="88"/>
      <c r="G27" s="92"/>
      <c r="H27" s="61"/>
      <c r="I27" s="61"/>
    </row>
    <row r="28" spans="1:9" ht="40.5" customHeight="1" thickBot="1">
      <c r="A28" s="65">
        <f t="shared" si="0"/>
        <v>21</v>
      </c>
      <c r="B28" s="175"/>
      <c r="C28" s="176"/>
      <c r="D28" s="177"/>
      <c r="E28" s="88"/>
      <c r="F28" s="88"/>
      <c r="G28" s="93"/>
      <c r="H28" s="61"/>
      <c r="I28" s="61"/>
    </row>
    <row r="29" spans="1:9" ht="16" thickBot="1">
      <c r="A29" s="61"/>
      <c r="B29" s="61"/>
      <c r="C29" s="61"/>
      <c r="D29" s="61"/>
      <c r="E29" s="61"/>
      <c r="F29" s="61"/>
      <c r="G29" s="63"/>
      <c r="H29" s="61"/>
      <c r="I29" s="61"/>
    </row>
    <row r="30" spans="1:9" ht="40.5" customHeight="1" thickTop="1" thickBot="1">
      <c r="A30" s="61"/>
      <c r="B30" s="84"/>
      <c r="C30" s="87" t="s">
        <v>46</v>
      </c>
      <c r="D30" s="60"/>
      <c r="E30" s="85"/>
      <c r="F30" s="85"/>
      <c r="G30" s="85"/>
      <c r="H30" s="61"/>
      <c r="I30" s="61"/>
    </row>
    <row r="31" spans="1:9" ht="16" thickTop="1">
      <c r="A31" s="61"/>
      <c r="B31" s="61"/>
      <c r="C31" s="61"/>
      <c r="D31" s="61"/>
      <c r="E31" s="61"/>
      <c r="F31" s="61"/>
      <c r="G31" s="61"/>
      <c r="H31" s="61"/>
      <c r="I31" s="61"/>
    </row>
    <row r="32" spans="1:9" ht="15.5" customHeight="1">
      <c r="A32" s="61"/>
      <c r="B32" s="61"/>
      <c r="C32" s="61"/>
      <c r="D32" s="61"/>
      <c r="E32" s="61"/>
      <c r="F32" s="61"/>
      <c r="G32" s="61"/>
      <c r="H32" s="61"/>
      <c r="I32" s="61"/>
    </row>
    <row r="33" spans="1:9" ht="15.5">
      <c r="A33" s="61"/>
      <c r="B33" s="61"/>
      <c r="C33" s="61"/>
      <c r="D33" s="61"/>
      <c r="E33" s="61"/>
      <c r="F33" s="61"/>
      <c r="G33" s="61"/>
      <c r="H33" s="61"/>
      <c r="I33" s="61"/>
    </row>
    <row r="34" spans="1:9" ht="15.5">
      <c r="A34" s="61"/>
      <c r="C34" s="84"/>
      <c r="D34" s="84"/>
      <c r="E34" s="84"/>
      <c r="F34" s="84"/>
      <c r="G34" s="84"/>
      <c r="H34" s="61"/>
      <c r="I34" s="61"/>
    </row>
    <row r="35" spans="1:9" ht="15.5">
      <c r="A35" s="61"/>
      <c r="B35" s="61"/>
      <c r="C35" s="61"/>
      <c r="D35" s="61"/>
      <c r="E35" s="61"/>
      <c r="F35" s="61"/>
      <c r="G35" s="61"/>
      <c r="H35" s="61"/>
      <c r="I35" s="61"/>
    </row>
    <row r="36" spans="1:9" ht="15.5">
      <c r="A36" s="61"/>
      <c r="B36" s="61"/>
      <c r="C36" s="61"/>
      <c r="D36" s="61"/>
      <c r="E36" s="61"/>
      <c r="F36" s="61"/>
      <c r="G36" s="61"/>
      <c r="H36" s="61"/>
      <c r="I36" s="61"/>
    </row>
    <row r="37" spans="1:9" ht="15.5">
      <c r="A37" s="61"/>
      <c r="B37" s="61"/>
      <c r="C37" s="61"/>
      <c r="D37" s="61"/>
      <c r="E37" s="61"/>
      <c r="F37" s="61"/>
      <c r="G37" s="61"/>
      <c r="H37" s="61"/>
      <c r="I37" s="61"/>
    </row>
    <row r="38" spans="1:9" ht="15.5">
      <c r="A38" s="61"/>
      <c r="B38" s="61"/>
      <c r="C38" s="61"/>
      <c r="D38" s="61"/>
      <c r="E38" s="61"/>
      <c r="F38" s="61"/>
      <c r="G38" s="61"/>
      <c r="H38" s="61"/>
      <c r="I38" s="61"/>
    </row>
    <row r="39" spans="1:9" ht="15.5">
      <c r="A39" s="61"/>
      <c r="B39" s="61"/>
      <c r="C39" s="61"/>
      <c r="D39" s="61"/>
      <c r="E39" s="61"/>
      <c r="F39" s="61"/>
      <c r="G39" s="61"/>
      <c r="H39" s="61"/>
      <c r="I39" s="61"/>
    </row>
    <row r="40" spans="1:9" ht="15.5">
      <c r="A40" s="61"/>
      <c r="B40" s="61"/>
      <c r="C40" s="61"/>
      <c r="D40" s="61"/>
      <c r="E40" s="61"/>
      <c r="F40" s="61"/>
      <c r="G40" s="61"/>
      <c r="H40" s="61"/>
      <c r="I40" s="61"/>
    </row>
    <row r="41" spans="1:9" ht="15.5">
      <c r="A41" s="61"/>
      <c r="B41" s="61"/>
      <c r="C41" s="61"/>
      <c r="D41" s="61"/>
      <c r="E41" s="61"/>
      <c r="F41" s="61"/>
      <c r="G41" s="61"/>
      <c r="H41" s="61"/>
      <c r="I41" s="61"/>
    </row>
    <row r="42" spans="1:9" ht="15.5">
      <c r="A42" s="61"/>
      <c r="B42" s="61"/>
      <c r="C42" s="61"/>
      <c r="D42" s="61"/>
      <c r="E42" s="61"/>
      <c r="F42" s="61"/>
      <c r="G42" s="61"/>
      <c r="H42" s="61"/>
      <c r="I42" s="61"/>
    </row>
    <row r="43" spans="1:9" ht="15.5">
      <c r="A43" s="61"/>
      <c r="B43" s="61"/>
      <c r="C43" s="61"/>
      <c r="D43" s="61"/>
      <c r="E43" s="61"/>
      <c r="F43" s="61"/>
      <c r="G43" s="61"/>
      <c r="H43" s="61"/>
      <c r="I43" s="61"/>
    </row>
    <row r="44" spans="1:9" ht="15.5">
      <c r="A44" s="61"/>
      <c r="B44" s="61"/>
      <c r="C44" s="61"/>
      <c r="D44" s="61"/>
      <c r="E44" s="61"/>
      <c r="F44" s="61"/>
      <c r="G44" s="61"/>
      <c r="H44" s="61"/>
      <c r="I44" s="61"/>
    </row>
    <row r="45" spans="1:9" ht="15.5">
      <c r="A45" s="61"/>
      <c r="B45" s="61"/>
      <c r="C45" s="61"/>
      <c r="D45" s="61"/>
      <c r="E45" s="61"/>
      <c r="F45" s="61"/>
      <c r="G45" s="61"/>
      <c r="H45" s="61"/>
      <c r="I45" s="61"/>
    </row>
    <row r="46" spans="1:9" ht="15.5">
      <c r="A46" s="61"/>
      <c r="B46" s="61"/>
      <c r="C46" s="61"/>
      <c r="D46" s="61"/>
      <c r="E46" s="61"/>
      <c r="F46" s="61"/>
      <c r="G46" s="61"/>
      <c r="H46" s="61"/>
      <c r="I46" s="61"/>
    </row>
    <row r="47" spans="1:9" ht="15.5">
      <c r="A47" s="61"/>
      <c r="B47" s="61"/>
      <c r="C47" s="61"/>
      <c r="D47" s="61"/>
      <c r="E47" s="61"/>
      <c r="F47" s="61"/>
      <c r="G47" s="61"/>
      <c r="H47" s="61"/>
      <c r="I47" s="61"/>
    </row>
    <row r="48" spans="1:9" ht="15.5">
      <c r="A48" s="61"/>
      <c r="B48" s="61"/>
      <c r="C48" s="61"/>
      <c r="D48" s="61"/>
      <c r="E48" s="61"/>
      <c r="F48" s="61"/>
      <c r="G48" s="61"/>
      <c r="H48" s="61"/>
      <c r="I48" s="61"/>
    </row>
    <row r="49" spans="1:9" ht="15.5">
      <c r="A49" s="61"/>
      <c r="B49" s="61"/>
      <c r="C49" s="61"/>
      <c r="D49" s="61"/>
      <c r="E49" s="61"/>
      <c r="F49" s="61"/>
      <c r="G49" s="61"/>
      <c r="H49" s="61"/>
      <c r="I49" s="61"/>
    </row>
    <row r="50" spans="1:9" ht="15.5">
      <c r="A50" s="61"/>
      <c r="B50" s="61"/>
      <c r="C50" s="61"/>
      <c r="D50" s="61"/>
      <c r="E50" s="61"/>
      <c r="F50" s="61"/>
      <c r="G50" s="61"/>
      <c r="H50" s="61"/>
      <c r="I50" s="61"/>
    </row>
    <row r="51" spans="1:9" ht="15.5">
      <c r="A51" s="61"/>
      <c r="B51" s="61"/>
      <c r="C51" s="61"/>
      <c r="D51" s="61"/>
      <c r="E51" s="61"/>
      <c r="F51" s="61"/>
      <c r="G51" s="61"/>
      <c r="H51" s="61"/>
      <c r="I51" s="61"/>
    </row>
    <row r="52" spans="1:9" ht="15.5">
      <c r="A52" s="61"/>
      <c r="B52" s="61"/>
      <c r="C52" s="61"/>
      <c r="D52" s="61"/>
      <c r="E52" s="61"/>
      <c r="F52" s="61"/>
      <c r="G52" s="61"/>
      <c r="H52" s="61"/>
      <c r="I52" s="61"/>
    </row>
    <row r="53" spans="1:9" ht="15.5">
      <c r="A53" s="61"/>
      <c r="B53" s="61"/>
      <c r="C53" s="61"/>
      <c r="D53" s="61"/>
      <c r="E53" s="61"/>
      <c r="F53" s="61"/>
      <c r="G53" s="61"/>
      <c r="H53" s="61"/>
      <c r="I53" s="61"/>
    </row>
    <row r="54" spans="1:9" ht="15.5">
      <c r="A54" s="61"/>
      <c r="B54" s="61"/>
      <c r="C54" s="61"/>
      <c r="D54" s="61"/>
      <c r="E54" s="61"/>
      <c r="F54" s="61"/>
      <c r="G54" s="61"/>
      <c r="H54" s="61"/>
      <c r="I54" s="61"/>
    </row>
    <row r="55" spans="1:9" ht="15.5">
      <c r="A55" s="61"/>
      <c r="B55" s="61"/>
      <c r="C55" s="61"/>
      <c r="D55" s="61"/>
      <c r="E55" s="61"/>
      <c r="F55" s="61"/>
      <c r="G55" s="61"/>
      <c r="H55" s="61"/>
      <c r="I55" s="61"/>
    </row>
    <row r="56" spans="1:9" ht="15.5">
      <c r="A56" s="61"/>
      <c r="B56" s="61"/>
      <c r="C56" s="61"/>
      <c r="D56" s="61"/>
      <c r="E56" s="61"/>
      <c r="F56" s="61"/>
      <c r="G56" s="61"/>
      <c r="H56" s="61"/>
      <c r="I56" s="61"/>
    </row>
    <row r="57" spans="1:9" ht="15.5">
      <c r="A57" s="61"/>
      <c r="B57" s="61"/>
      <c r="C57" s="61"/>
      <c r="D57" s="61"/>
      <c r="E57" s="61"/>
      <c r="F57" s="61"/>
      <c r="G57" s="61"/>
      <c r="H57" s="61"/>
      <c r="I57" s="61"/>
    </row>
    <row r="58" spans="1:9" ht="15.5">
      <c r="A58" s="61"/>
      <c r="B58" s="61"/>
      <c r="C58" s="61"/>
      <c r="D58" s="61"/>
      <c r="E58" s="61"/>
      <c r="F58" s="61"/>
      <c r="G58" s="61"/>
      <c r="H58" s="61"/>
      <c r="I58" s="61"/>
    </row>
    <row r="59" spans="1:9" ht="15.5">
      <c r="A59" s="61"/>
      <c r="B59" s="61"/>
      <c r="C59" s="61"/>
      <c r="D59" s="61"/>
      <c r="E59" s="61"/>
      <c r="F59" s="61"/>
      <c r="G59" s="61"/>
      <c r="H59" s="61"/>
      <c r="I59" s="61"/>
    </row>
    <row r="60" spans="1:9" ht="15.5">
      <c r="A60" s="61"/>
      <c r="B60" s="61"/>
      <c r="C60" s="61"/>
      <c r="D60" s="61"/>
      <c r="E60" s="61"/>
      <c r="F60" s="61"/>
      <c r="G60" s="61"/>
      <c r="H60" s="61"/>
      <c r="I60" s="61"/>
    </row>
    <row r="61" spans="1:9" ht="15.5">
      <c r="A61" s="61"/>
      <c r="B61" s="61"/>
      <c r="C61" s="61"/>
      <c r="D61" s="61"/>
      <c r="E61" s="61"/>
      <c r="F61" s="61"/>
      <c r="G61" s="61"/>
      <c r="H61" s="61"/>
      <c r="I61" s="61"/>
    </row>
    <row r="62" spans="1:9" ht="15.5">
      <c r="A62" s="61"/>
      <c r="B62" s="61"/>
      <c r="C62" s="61"/>
      <c r="D62" s="61"/>
      <c r="E62" s="61"/>
      <c r="F62" s="61"/>
      <c r="G62" s="61"/>
      <c r="H62" s="61"/>
      <c r="I62" s="61"/>
    </row>
    <row r="63" spans="1:9" ht="15.5">
      <c r="A63" s="61"/>
      <c r="B63" s="61"/>
      <c r="C63" s="61"/>
      <c r="D63" s="61"/>
      <c r="E63" s="61"/>
      <c r="F63" s="61"/>
      <c r="G63" s="61"/>
      <c r="H63" s="61"/>
      <c r="I63" s="61"/>
    </row>
    <row r="64" spans="1:9" ht="15.5">
      <c r="A64" s="61"/>
      <c r="B64" s="61"/>
      <c r="C64" s="61"/>
      <c r="D64" s="61"/>
      <c r="E64" s="61"/>
      <c r="F64" s="61"/>
      <c r="G64" s="61"/>
      <c r="H64" s="61"/>
      <c r="I64" s="61"/>
    </row>
    <row r="65" spans="1:9" ht="15.5">
      <c r="A65" s="61"/>
      <c r="B65" s="61"/>
      <c r="C65" s="61"/>
      <c r="D65" s="61"/>
      <c r="E65" s="61"/>
      <c r="F65" s="61"/>
      <c r="G65" s="61"/>
      <c r="H65" s="61"/>
      <c r="I65" s="61"/>
    </row>
    <row r="66" spans="1:9" ht="15.5">
      <c r="A66" s="61"/>
      <c r="B66" s="61"/>
      <c r="C66" s="61"/>
      <c r="D66" s="61"/>
      <c r="E66" s="61"/>
      <c r="F66" s="61"/>
      <c r="G66" s="61"/>
      <c r="H66" s="61"/>
      <c r="I66" s="61"/>
    </row>
    <row r="67" spans="1:9" ht="15.5">
      <c r="A67" s="61"/>
      <c r="B67" s="61"/>
      <c r="C67" s="61"/>
      <c r="D67" s="61"/>
      <c r="E67" s="61"/>
      <c r="F67" s="61"/>
      <c r="G67" s="61"/>
      <c r="H67" s="61"/>
      <c r="I67" s="61"/>
    </row>
    <row r="68" spans="1:9" ht="15.5">
      <c r="A68" s="61"/>
      <c r="B68" s="61"/>
      <c r="C68" s="61"/>
      <c r="D68" s="61"/>
      <c r="E68" s="61"/>
      <c r="F68" s="61"/>
      <c r="G68" s="61"/>
      <c r="H68" s="61"/>
      <c r="I68" s="61"/>
    </row>
    <row r="69" spans="1:9" ht="15.5">
      <c r="A69" s="61"/>
      <c r="B69" s="61"/>
      <c r="C69" s="61"/>
      <c r="D69" s="61"/>
      <c r="E69" s="61"/>
      <c r="F69" s="61"/>
      <c r="G69" s="61"/>
      <c r="H69" s="61"/>
      <c r="I69" s="61"/>
    </row>
    <row r="70" spans="1:9" ht="15.5">
      <c r="A70" s="61"/>
      <c r="B70" s="61"/>
      <c r="C70" s="61"/>
      <c r="D70" s="61"/>
      <c r="E70" s="61"/>
      <c r="F70" s="61"/>
      <c r="G70" s="61"/>
      <c r="H70" s="61"/>
      <c r="I70" s="61"/>
    </row>
    <row r="71" spans="1:9" ht="15.5">
      <c r="A71" s="61"/>
      <c r="B71" s="61"/>
      <c r="C71" s="61"/>
      <c r="D71" s="61"/>
      <c r="E71" s="61"/>
      <c r="F71" s="61"/>
      <c r="G71" s="61"/>
      <c r="H71" s="61"/>
      <c r="I71" s="61"/>
    </row>
    <row r="72" spans="1:9" ht="15.5">
      <c r="A72" s="61"/>
      <c r="B72" s="61"/>
      <c r="C72" s="61"/>
      <c r="D72" s="61"/>
      <c r="E72" s="61"/>
      <c r="F72" s="61"/>
      <c r="G72" s="61"/>
      <c r="H72" s="61"/>
      <c r="I72" s="61"/>
    </row>
    <row r="73" spans="1:9" ht="15.5">
      <c r="A73" s="61"/>
      <c r="B73" s="61"/>
      <c r="C73" s="61"/>
      <c r="D73" s="61"/>
      <c r="E73" s="61"/>
      <c r="F73" s="61"/>
      <c r="G73" s="61"/>
      <c r="H73" s="61"/>
      <c r="I73" s="61"/>
    </row>
    <row r="74" spans="1:9" ht="15.5">
      <c r="A74" s="61"/>
      <c r="B74" s="61"/>
      <c r="C74" s="61"/>
      <c r="D74" s="61"/>
      <c r="E74" s="61"/>
      <c r="F74" s="61"/>
      <c r="G74" s="61"/>
      <c r="H74" s="61"/>
      <c r="I74" s="61"/>
    </row>
    <row r="75" spans="1:9" ht="15.5">
      <c r="A75" s="61"/>
      <c r="B75" s="61"/>
      <c r="C75" s="61"/>
      <c r="D75" s="61"/>
      <c r="E75" s="61"/>
      <c r="F75" s="61"/>
      <c r="G75" s="61"/>
      <c r="H75" s="61"/>
      <c r="I75" s="61"/>
    </row>
    <row r="76" spans="1:9" ht="15.5">
      <c r="A76" s="61"/>
      <c r="B76" s="61"/>
      <c r="C76" s="61"/>
      <c r="D76" s="61"/>
      <c r="E76" s="61"/>
      <c r="F76" s="61"/>
      <c r="G76" s="61"/>
      <c r="H76" s="61"/>
      <c r="I76" s="61"/>
    </row>
    <row r="77" spans="1:9" ht="15.5">
      <c r="A77" s="61"/>
      <c r="B77" s="61"/>
      <c r="C77" s="61"/>
      <c r="D77" s="61"/>
      <c r="E77" s="61"/>
      <c r="F77" s="61"/>
      <c r="G77" s="61"/>
      <c r="H77" s="61"/>
      <c r="I77" s="61"/>
    </row>
    <row r="78" spans="1:9" ht="15.5">
      <c r="A78" s="61"/>
      <c r="B78" s="61"/>
      <c r="C78" s="61"/>
      <c r="D78" s="61"/>
      <c r="E78" s="61"/>
      <c r="F78" s="61"/>
      <c r="G78" s="61"/>
      <c r="H78" s="61"/>
      <c r="I78" s="61"/>
    </row>
    <row r="79" spans="1:9" ht="15.5">
      <c r="A79" s="61"/>
      <c r="B79" s="61"/>
      <c r="C79" s="61"/>
      <c r="D79" s="61"/>
      <c r="E79" s="61"/>
      <c r="F79" s="61"/>
      <c r="G79" s="61"/>
      <c r="H79" s="61"/>
      <c r="I79" s="61"/>
    </row>
    <row r="80" spans="1:9" ht="15.5">
      <c r="A80" s="61"/>
      <c r="B80" s="61"/>
      <c r="C80" s="61"/>
      <c r="D80" s="61"/>
      <c r="E80" s="61"/>
      <c r="F80" s="61"/>
      <c r="G80" s="61"/>
      <c r="H80" s="61"/>
      <c r="I80" s="61"/>
    </row>
    <row r="81" spans="1:9" ht="15.5">
      <c r="A81" s="61"/>
      <c r="B81" s="61"/>
      <c r="C81" s="61"/>
      <c r="D81" s="61"/>
      <c r="E81" s="61"/>
      <c r="F81" s="61"/>
      <c r="G81" s="61"/>
      <c r="H81" s="61"/>
      <c r="I81" s="61"/>
    </row>
    <row r="82" spans="1:9" ht="15.5">
      <c r="A82" s="61"/>
      <c r="B82" s="61"/>
      <c r="C82" s="61"/>
      <c r="D82" s="61"/>
      <c r="E82" s="61"/>
      <c r="F82" s="61"/>
      <c r="G82" s="61"/>
      <c r="H82" s="61"/>
      <c r="I82" s="61"/>
    </row>
    <row r="83" spans="1:9" ht="15.5">
      <c r="A83" s="61"/>
      <c r="B83" s="61"/>
      <c r="C83" s="61"/>
      <c r="D83" s="61"/>
      <c r="E83" s="61"/>
      <c r="F83" s="61"/>
      <c r="G83" s="61"/>
      <c r="H83" s="61"/>
      <c r="I83" s="61"/>
    </row>
    <row r="84" spans="1:9" ht="15.5">
      <c r="A84" s="61"/>
      <c r="B84" s="61"/>
      <c r="C84" s="61"/>
      <c r="D84" s="61"/>
      <c r="E84" s="61"/>
      <c r="F84" s="61"/>
      <c r="G84" s="61"/>
      <c r="H84" s="61"/>
      <c r="I84" s="61"/>
    </row>
    <row r="85" spans="1:9" ht="15.5">
      <c r="A85" s="61"/>
      <c r="B85" s="61"/>
      <c r="C85" s="61"/>
      <c r="D85" s="61"/>
      <c r="E85" s="61"/>
      <c r="F85" s="61"/>
      <c r="G85" s="61"/>
      <c r="H85" s="61"/>
      <c r="I85" s="61"/>
    </row>
    <row r="86" spans="1:9" ht="15.5">
      <c r="A86" s="61"/>
      <c r="B86" s="61"/>
      <c r="C86" s="61"/>
      <c r="D86" s="61"/>
      <c r="E86" s="61"/>
      <c r="F86" s="61"/>
      <c r="G86" s="61"/>
      <c r="H86" s="61"/>
      <c r="I86" s="61"/>
    </row>
    <row r="87" spans="1:9" ht="15.5">
      <c r="A87" s="61"/>
      <c r="B87" s="61"/>
      <c r="C87" s="61"/>
      <c r="D87" s="61"/>
      <c r="E87" s="61"/>
      <c r="F87" s="61"/>
      <c r="G87" s="61"/>
      <c r="H87" s="61"/>
      <c r="I87" s="61"/>
    </row>
    <row r="88" spans="1:9" ht="15.5">
      <c r="A88" s="61"/>
      <c r="B88" s="61"/>
      <c r="C88" s="61"/>
      <c r="D88" s="61"/>
      <c r="E88" s="61"/>
      <c r="F88" s="61"/>
      <c r="G88" s="61"/>
      <c r="H88" s="61"/>
      <c r="I88" s="61"/>
    </row>
    <row r="89" spans="1:9" ht="15.5">
      <c r="A89" s="61"/>
      <c r="B89" s="61"/>
      <c r="C89" s="61"/>
      <c r="D89" s="61"/>
      <c r="E89" s="61"/>
      <c r="F89" s="61"/>
      <c r="G89" s="61"/>
      <c r="H89" s="61"/>
      <c r="I89" s="61"/>
    </row>
    <row r="90" spans="1:9" ht="15.5">
      <c r="A90" s="61"/>
      <c r="B90" s="61"/>
      <c r="C90" s="61"/>
      <c r="D90" s="61"/>
      <c r="E90" s="61"/>
      <c r="F90" s="61"/>
      <c r="G90" s="61"/>
      <c r="H90" s="61"/>
      <c r="I90" s="61"/>
    </row>
    <row r="91" spans="1:9" ht="15.5">
      <c r="A91" s="61"/>
      <c r="B91" s="61"/>
      <c r="C91" s="61"/>
      <c r="D91" s="61"/>
      <c r="E91" s="61"/>
      <c r="F91" s="61"/>
      <c r="G91" s="61"/>
      <c r="H91" s="61"/>
      <c r="I91" s="61"/>
    </row>
    <row r="92" spans="1:9" ht="15.5">
      <c r="A92" s="61"/>
      <c r="B92" s="61"/>
      <c r="C92" s="61"/>
      <c r="D92" s="61"/>
      <c r="E92" s="61"/>
      <c r="F92" s="61"/>
      <c r="G92" s="61"/>
      <c r="H92" s="61"/>
      <c r="I92" s="61"/>
    </row>
    <row r="93" spans="1:9" ht="15.5">
      <c r="A93" s="61"/>
      <c r="B93" s="61"/>
      <c r="C93" s="61"/>
      <c r="D93" s="61"/>
      <c r="E93" s="61"/>
      <c r="F93" s="61"/>
      <c r="G93" s="61"/>
      <c r="H93" s="61"/>
      <c r="I93" s="61"/>
    </row>
    <row r="94" spans="1:9" ht="15.5">
      <c r="A94" s="61"/>
      <c r="B94" s="61"/>
      <c r="C94" s="61"/>
      <c r="D94" s="61"/>
      <c r="E94" s="61"/>
      <c r="F94" s="61"/>
      <c r="G94" s="61"/>
      <c r="H94" s="61"/>
      <c r="I94" s="61"/>
    </row>
    <row r="95" spans="1:9" ht="15.5">
      <c r="A95" s="61"/>
      <c r="B95" s="61"/>
      <c r="C95" s="61"/>
      <c r="D95" s="61"/>
      <c r="E95" s="61"/>
      <c r="F95" s="61"/>
      <c r="G95" s="61"/>
      <c r="H95" s="61"/>
      <c r="I95" s="61"/>
    </row>
    <row r="96" spans="1:9" ht="15.5">
      <c r="A96" s="61"/>
      <c r="B96" s="61"/>
      <c r="C96" s="61"/>
      <c r="D96" s="61"/>
      <c r="E96" s="61"/>
      <c r="F96" s="61"/>
      <c r="G96" s="61"/>
      <c r="H96" s="61"/>
      <c r="I96" s="61"/>
    </row>
    <row r="97" spans="1:9" ht="15.5">
      <c r="A97" s="61"/>
      <c r="B97" s="61"/>
      <c r="C97" s="61"/>
      <c r="D97" s="61"/>
      <c r="E97" s="61"/>
      <c r="F97" s="61"/>
      <c r="G97" s="61"/>
      <c r="H97" s="61"/>
      <c r="I97" s="61"/>
    </row>
    <row r="98" spans="1:9" ht="15.5">
      <c r="A98" s="61"/>
      <c r="B98" s="61"/>
      <c r="C98" s="61"/>
      <c r="D98" s="61"/>
      <c r="E98" s="61"/>
      <c r="F98" s="61"/>
      <c r="G98" s="61"/>
      <c r="H98" s="61"/>
      <c r="I98" s="61"/>
    </row>
    <row r="99" spans="1:9" ht="15.5">
      <c r="A99" s="61"/>
      <c r="B99" s="61"/>
      <c r="C99" s="61"/>
      <c r="D99" s="61"/>
      <c r="E99" s="61"/>
      <c r="F99" s="61"/>
      <c r="G99" s="61"/>
      <c r="H99" s="61"/>
      <c r="I99" s="61"/>
    </row>
    <row r="100" spans="1:9" ht="15.5">
      <c r="A100" s="61"/>
      <c r="B100" s="61"/>
      <c r="C100" s="61"/>
      <c r="D100" s="61"/>
      <c r="E100" s="61"/>
      <c r="F100" s="61"/>
      <c r="G100" s="61"/>
      <c r="H100" s="61"/>
      <c r="I100" s="61"/>
    </row>
    <row r="101" spans="1:9" ht="15.5">
      <c r="A101" s="61"/>
      <c r="B101" s="61"/>
      <c r="C101" s="61"/>
      <c r="D101" s="61"/>
      <c r="E101" s="61"/>
      <c r="F101" s="61"/>
      <c r="G101" s="61"/>
      <c r="H101" s="61"/>
      <c r="I101" s="61"/>
    </row>
    <row r="102" spans="1:9" ht="15.5">
      <c r="A102" s="61"/>
      <c r="B102" s="61"/>
      <c r="C102" s="61"/>
      <c r="D102" s="61"/>
      <c r="E102" s="61"/>
      <c r="F102" s="61"/>
      <c r="G102" s="61"/>
      <c r="H102" s="61"/>
      <c r="I102" s="61"/>
    </row>
    <row r="103" spans="1:9" ht="15.5">
      <c r="A103" s="61"/>
      <c r="B103" s="61"/>
      <c r="C103" s="61"/>
      <c r="D103" s="61"/>
      <c r="E103" s="61"/>
      <c r="F103" s="61"/>
      <c r="G103" s="61"/>
      <c r="H103" s="61"/>
      <c r="I103" s="61"/>
    </row>
    <row r="104" spans="1:9" ht="15.5">
      <c r="A104" s="61"/>
      <c r="B104" s="61"/>
      <c r="C104" s="61"/>
      <c r="D104" s="61"/>
      <c r="E104" s="61"/>
      <c r="F104" s="61"/>
      <c r="G104" s="61"/>
      <c r="H104" s="61"/>
      <c r="I104" s="61"/>
    </row>
    <row r="105" spans="1:9" ht="15.5">
      <c r="A105" s="61"/>
      <c r="B105" s="61"/>
      <c r="C105" s="61"/>
      <c r="D105" s="61"/>
      <c r="E105" s="61"/>
      <c r="F105" s="61"/>
      <c r="G105" s="61"/>
      <c r="H105" s="61"/>
      <c r="I105" s="61"/>
    </row>
    <row r="106" spans="1:9" ht="15.5">
      <c r="A106" s="61"/>
      <c r="B106" s="61"/>
      <c r="C106" s="61"/>
      <c r="D106" s="61"/>
      <c r="E106" s="61"/>
      <c r="F106" s="61"/>
      <c r="G106" s="61"/>
      <c r="H106" s="61"/>
      <c r="I106" s="61"/>
    </row>
    <row r="107" spans="1:9" ht="15.5">
      <c r="A107" s="61"/>
      <c r="B107" s="61"/>
      <c r="C107" s="61"/>
      <c r="D107" s="61"/>
      <c r="E107" s="61"/>
      <c r="F107" s="61"/>
      <c r="G107" s="61"/>
      <c r="H107" s="61"/>
      <c r="I107" s="61"/>
    </row>
    <row r="108" spans="1:9" ht="15.5">
      <c r="A108" s="61"/>
      <c r="B108" s="61"/>
      <c r="C108" s="61"/>
      <c r="D108" s="61"/>
      <c r="E108" s="61"/>
      <c r="F108" s="61"/>
      <c r="G108" s="61"/>
      <c r="H108" s="61"/>
      <c r="I108" s="61"/>
    </row>
    <row r="109" spans="1:9" ht="15.5">
      <c r="A109" s="61"/>
      <c r="B109" s="61"/>
      <c r="C109" s="61"/>
      <c r="D109" s="61"/>
      <c r="E109" s="61"/>
      <c r="F109" s="61"/>
      <c r="G109" s="61"/>
      <c r="H109" s="61"/>
      <c r="I109" s="61"/>
    </row>
    <row r="110" spans="1:9" ht="15.5">
      <c r="A110" s="61"/>
      <c r="B110" s="61"/>
      <c r="C110" s="61"/>
      <c r="D110" s="61"/>
      <c r="E110" s="61"/>
      <c r="F110" s="61"/>
      <c r="G110" s="61"/>
      <c r="H110" s="61"/>
      <c r="I110" s="61"/>
    </row>
    <row r="111" spans="1:9" ht="15.5">
      <c r="A111" s="61"/>
      <c r="B111" s="61"/>
      <c r="C111" s="61"/>
      <c r="D111" s="61"/>
      <c r="E111" s="61"/>
      <c r="F111" s="61"/>
      <c r="G111" s="61"/>
      <c r="H111" s="61"/>
      <c r="I111" s="61"/>
    </row>
    <row r="112" spans="1:9" ht="15.5">
      <c r="A112" s="61"/>
      <c r="B112" s="61"/>
      <c r="C112" s="61"/>
      <c r="D112" s="61"/>
      <c r="E112" s="61"/>
      <c r="F112" s="61"/>
      <c r="G112" s="61"/>
      <c r="H112" s="61"/>
      <c r="I112" s="61"/>
    </row>
    <row r="113" spans="1:9" ht="15.5">
      <c r="A113" s="61"/>
      <c r="B113" s="61"/>
      <c r="C113" s="61"/>
      <c r="D113" s="61"/>
      <c r="E113" s="61"/>
      <c r="F113" s="61"/>
      <c r="G113" s="61"/>
      <c r="H113" s="61"/>
      <c r="I113" s="61"/>
    </row>
    <row r="114" spans="1:9" ht="15.5">
      <c r="A114" s="61"/>
      <c r="B114" s="61"/>
      <c r="C114" s="61"/>
      <c r="D114" s="61"/>
      <c r="E114" s="61"/>
      <c r="F114" s="61"/>
      <c r="G114" s="61"/>
      <c r="H114" s="61"/>
      <c r="I114" s="61"/>
    </row>
    <row r="115" spans="1:9" ht="15.5">
      <c r="A115" s="61"/>
      <c r="B115" s="61"/>
      <c r="C115" s="61"/>
      <c r="D115" s="61"/>
      <c r="E115" s="61"/>
      <c r="F115" s="61"/>
      <c r="G115" s="61"/>
      <c r="H115" s="61"/>
      <c r="I115" s="61"/>
    </row>
    <row r="116" spans="1:9" ht="15.5">
      <c r="A116" s="61"/>
      <c r="B116" s="61"/>
      <c r="C116" s="61"/>
      <c r="D116" s="61"/>
      <c r="E116" s="61"/>
      <c r="F116" s="61"/>
      <c r="G116" s="61"/>
      <c r="H116" s="61"/>
      <c r="I116" s="61"/>
    </row>
    <row r="117" spans="1:9" ht="15.5">
      <c r="A117" s="61"/>
      <c r="B117" s="61"/>
      <c r="C117" s="61"/>
      <c r="D117" s="61"/>
      <c r="E117" s="61"/>
      <c r="F117" s="61"/>
      <c r="G117" s="61"/>
      <c r="H117" s="61"/>
      <c r="I117" s="61"/>
    </row>
    <row r="118" spans="1:9" ht="15.5">
      <c r="A118" s="61"/>
      <c r="B118" s="61"/>
      <c r="C118" s="61"/>
      <c r="D118" s="61"/>
      <c r="E118" s="61"/>
      <c r="F118" s="61"/>
      <c r="G118" s="61"/>
      <c r="H118" s="61"/>
      <c r="I118" s="61"/>
    </row>
    <row r="119" spans="1:9" ht="15.5">
      <c r="A119" s="61"/>
      <c r="B119" s="61"/>
      <c r="C119" s="61"/>
      <c r="D119" s="61"/>
      <c r="E119" s="61"/>
      <c r="F119" s="61"/>
      <c r="G119" s="61"/>
      <c r="H119" s="61"/>
      <c r="I119" s="61"/>
    </row>
    <row r="120" spans="1:9" ht="15.5">
      <c r="A120" s="61"/>
      <c r="B120" s="61"/>
      <c r="C120" s="61"/>
      <c r="D120" s="61"/>
      <c r="E120" s="61"/>
      <c r="F120" s="61"/>
      <c r="G120" s="61"/>
      <c r="H120" s="61"/>
      <c r="I120" s="61"/>
    </row>
    <row r="121" spans="1:9" ht="15.5">
      <c r="A121" s="61"/>
      <c r="B121" s="61"/>
      <c r="C121" s="61"/>
      <c r="D121" s="61"/>
      <c r="E121" s="61"/>
      <c r="F121" s="61"/>
      <c r="G121" s="61"/>
      <c r="H121" s="61"/>
      <c r="I121" s="61"/>
    </row>
    <row r="122" spans="1:9" ht="15.5">
      <c r="A122" s="61"/>
      <c r="B122" s="61"/>
      <c r="C122" s="61"/>
      <c r="D122" s="61"/>
      <c r="E122" s="61"/>
      <c r="F122" s="61"/>
      <c r="G122" s="61"/>
      <c r="H122" s="61"/>
      <c r="I122" s="61"/>
    </row>
    <row r="123" spans="1:9" ht="15.5">
      <c r="A123" s="61"/>
      <c r="B123" s="61"/>
      <c r="C123" s="61"/>
      <c r="D123" s="61"/>
      <c r="E123" s="61"/>
      <c r="F123" s="61"/>
      <c r="G123" s="61"/>
      <c r="H123" s="61"/>
      <c r="I123" s="61"/>
    </row>
    <row r="124" spans="1:9" ht="15.5">
      <c r="A124" s="61"/>
      <c r="B124" s="61"/>
      <c r="C124" s="61"/>
      <c r="D124" s="61"/>
      <c r="E124" s="61"/>
      <c r="F124" s="61"/>
      <c r="G124" s="61"/>
      <c r="H124" s="61"/>
      <c r="I124" s="61"/>
    </row>
    <row r="125" spans="1:9" ht="15.5">
      <c r="A125" s="61"/>
      <c r="B125" s="61"/>
      <c r="C125" s="61"/>
      <c r="D125" s="61"/>
      <c r="E125" s="61"/>
      <c r="F125" s="61"/>
      <c r="G125" s="61"/>
      <c r="H125" s="61"/>
      <c r="I125" s="61"/>
    </row>
    <row r="126" spans="1:9" ht="15.5">
      <c r="A126" s="61"/>
      <c r="B126" s="61"/>
      <c r="C126" s="61"/>
      <c r="D126" s="61"/>
      <c r="E126" s="61"/>
      <c r="F126" s="61"/>
      <c r="G126" s="61"/>
      <c r="H126" s="61"/>
      <c r="I126" s="61"/>
    </row>
    <row r="127" spans="1:9" ht="15.5">
      <c r="A127" s="61"/>
      <c r="B127" s="61"/>
      <c r="C127" s="61"/>
      <c r="D127" s="61"/>
      <c r="E127" s="61"/>
      <c r="F127" s="61"/>
      <c r="G127" s="61"/>
      <c r="H127" s="61"/>
      <c r="I127" s="61"/>
    </row>
    <row r="128" spans="1:9" ht="15.5">
      <c r="A128" s="61"/>
      <c r="B128" s="61"/>
      <c r="C128" s="61"/>
      <c r="D128" s="61"/>
      <c r="E128" s="61"/>
      <c r="F128" s="61"/>
      <c r="G128" s="61"/>
      <c r="H128" s="61"/>
      <c r="I128" s="61"/>
    </row>
    <row r="129" spans="1:9" ht="15.5">
      <c r="A129" s="61"/>
      <c r="B129" s="61"/>
      <c r="C129" s="61"/>
      <c r="D129" s="61"/>
      <c r="E129" s="61"/>
      <c r="F129" s="61"/>
      <c r="G129" s="61"/>
      <c r="H129" s="61"/>
      <c r="I129" s="61"/>
    </row>
    <row r="130" spans="1:9" ht="15.5">
      <c r="A130" s="61"/>
      <c r="B130" s="61"/>
      <c r="C130" s="61"/>
      <c r="D130" s="61"/>
      <c r="E130" s="61"/>
      <c r="F130" s="61"/>
      <c r="G130" s="61"/>
      <c r="H130" s="61"/>
      <c r="I130" s="61"/>
    </row>
    <row r="131" spans="1:9" ht="15.5">
      <c r="A131" s="61"/>
      <c r="B131" s="61"/>
      <c r="C131" s="61"/>
      <c r="D131" s="61"/>
      <c r="E131" s="61"/>
      <c r="F131" s="61"/>
      <c r="G131" s="61"/>
      <c r="H131" s="61"/>
      <c r="I131" s="61"/>
    </row>
    <row r="132" spans="1:9" ht="15.5">
      <c r="A132" s="61"/>
      <c r="B132" s="61"/>
      <c r="C132" s="61"/>
      <c r="D132" s="61"/>
      <c r="E132" s="61"/>
      <c r="F132" s="61"/>
      <c r="G132" s="61"/>
      <c r="H132" s="61"/>
      <c r="I132" s="61"/>
    </row>
    <row r="133" spans="1:9" ht="15.5">
      <c r="A133" s="61"/>
      <c r="B133" s="61"/>
      <c r="C133" s="61"/>
      <c r="D133" s="61"/>
      <c r="E133" s="61"/>
      <c r="F133" s="61"/>
      <c r="G133" s="61"/>
      <c r="H133" s="61"/>
      <c r="I133" s="61"/>
    </row>
    <row r="134" spans="1:9" ht="15.5">
      <c r="A134" s="61"/>
      <c r="B134" s="61"/>
      <c r="C134" s="61"/>
      <c r="D134" s="61"/>
      <c r="E134" s="61"/>
      <c r="F134" s="61"/>
      <c r="G134" s="61"/>
      <c r="H134" s="61"/>
      <c r="I134" s="61"/>
    </row>
    <row r="135" spans="1:9" ht="15.5">
      <c r="A135" s="61"/>
      <c r="B135" s="61"/>
      <c r="C135" s="61"/>
      <c r="D135" s="61"/>
      <c r="E135" s="61"/>
      <c r="F135" s="61"/>
      <c r="G135" s="61"/>
      <c r="H135" s="61"/>
      <c r="I135" s="61"/>
    </row>
    <row r="136" spans="1:9" ht="15.5">
      <c r="A136" s="61"/>
      <c r="B136" s="61"/>
      <c r="C136" s="61"/>
      <c r="D136" s="61"/>
      <c r="E136" s="61"/>
      <c r="F136" s="61"/>
      <c r="G136" s="61"/>
      <c r="H136" s="61"/>
      <c r="I136" s="61"/>
    </row>
    <row r="137" spans="1:9" ht="15.5">
      <c r="A137" s="61"/>
      <c r="B137" s="61"/>
      <c r="C137" s="61"/>
      <c r="D137" s="61"/>
      <c r="E137" s="61"/>
      <c r="F137" s="61"/>
      <c r="G137" s="61"/>
      <c r="H137" s="61"/>
      <c r="I137" s="61"/>
    </row>
    <row r="138" spans="1:9" ht="15.5">
      <c r="A138" s="61"/>
      <c r="B138" s="61"/>
      <c r="C138" s="61"/>
      <c r="D138" s="61"/>
      <c r="E138" s="61"/>
      <c r="F138" s="61"/>
      <c r="G138" s="61"/>
      <c r="H138" s="61"/>
      <c r="I138" s="61"/>
    </row>
    <row r="139" spans="1:9" ht="15.5">
      <c r="A139" s="61"/>
      <c r="B139" s="61"/>
      <c r="C139" s="61"/>
      <c r="D139" s="61"/>
      <c r="E139" s="61"/>
      <c r="F139" s="61"/>
      <c r="G139" s="61"/>
      <c r="H139" s="61"/>
      <c r="I139" s="61"/>
    </row>
    <row r="140" spans="1:9" ht="15.5">
      <c r="A140" s="61"/>
      <c r="B140" s="61"/>
      <c r="C140" s="61"/>
      <c r="D140" s="61"/>
      <c r="E140" s="61"/>
      <c r="F140" s="61"/>
      <c r="G140" s="61"/>
      <c r="H140" s="61"/>
      <c r="I140" s="61"/>
    </row>
    <row r="141" spans="1:9" ht="15.5">
      <c r="A141" s="61"/>
      <c r="B141" s="61"/>
      <c r="C141" s="61"/>
      <c r="D141" s="61"/>
      <c r="E141" s="61"/>
      <c r="F141" s="61"/>
      <c r="G141" s="61"/>
      <c r="H141" s="61"/>
      <c r="I141" s="61"/>
    </row>
    <row r="142" spans="1:9" ht="15.5">
      <c r="A142" s="61"/>
      <c r="B142" s="61"/>
      <c r="C142" s="61"/>
      <c r="D142" s="61"/>
      <c r="E142" s="61"/>
      <c r="F142" s="61"/>
      <c r="G142" s="61"/>
      <c r="H142" s="61"/>
      <c r="I142" s="61"/>
    </row>
    <row r="143" spans="1:9" ht="15.5">
      <c r="A143" s="61"/>
      <c r="B143" s="61"/>
      <c r="C143" s="61"/>
      <c r="D143" s="61"/>
      <c r="E143" s="61"/>
      <c r="F143" s="61"/>
      <c r="G143" s="61"/>
      <c r="H143" s="61"/>
      <c r="I143" s="61"/>
    </row>
    <row r="144" spans="1:9" ht="15.5">
      <c r="A144" s="61"/>
      <c r="B144" s="61"/>
      <c r="C144" s="61"/>
      <c r="D144" s="61"/>
      <c r="E144" s="61"/>
      <c r="F144" s="61"/>
      <c r="G144" s="61"/>
      <c r="H144" s="61"/>
      <c r="I144" s="61"/>
    </row>
    <row r="145" spans="1:9" ht="15.5">
      <c r="A145" s="61"/>
      <c r="B145" s="61"/>
      <c r="C145" s="61"/>
      <c r="D145" s="61"/>
      <c r="E145" s="61"/>
      <c r="F145" s="61"/>
      <c r="G145" s="61"/>
      <c r="H145" s="61"/>
      <c r="I145" s="61"/>
    </row>
    <row r="146" spans="1:9" ht="15.5">
      <c r="A146" s="61"/>
      <c r="B146" s="61"/>
      <c r="C146" s="61"/>
      <c r="D146" s="61"/>
      <c r="E146" s="61"/>
      <c r="F146" s="61"/>
      <c r="G146" s="61"/>
      <c r="H146" s="61"/>
      <c r="I146" s="61"/>
    </row>
    <row r="147" spans="1:9" ht="15.5">
      <c r="A147" s="61"/>
      <c r="B147" s="61"/>
      <c r="C147" s="61"/>
      <c r="D147" s="61"/>
      <c r="E147" s="61"/>
      <c r="F147" s="61"/>
      <c r="G147" s="61"/>
      <c r="H147" s="61"/>
      <c r="I147" s="61"/>
    </row>
    <row r="148" spans="1:9" ht="15.5">
      <c r="A148" s="61"/>
      <c r="B148" s="61"/>
      <c r="C148" s="61"/>
      <c r="D148" s="61"/>
      <c r="E148" s="61"/>
      <c r="F148" s="61"/>
      <c r="G148" s="61"/>
      <c r="H148" s="61"/>
      <c r="I148" s="61"/>
    </row>
    <row r="149" spans="1:9" ht="15.5">
      <c r="A149" s="61"/>
      <c r="B149" s="61"/>
      <c r="C149" s="61"/>
      <c r="D149" s="61"/>
      <c r="E149" s="61"/>
      <c r="F149" s="61"/>
      <c r="G149" s="61"/>
      <c r="H149" s="61"/>
      <c r="I149" s="61"/>
    </row>
    <row r="150" spans="1:9" ht="15.5">
      <c r="A150" s="61"/>
      <c r="B150" s="61"/>
      <c r="C150" s="61"/>
      <c r="D150" s="61"/>
      <c r="E150" s="61"/>
      <c r="F150" s="61"/>
      <c r="G150" s="61"/>
      <c r="H150" s="61"/>
      <c r="I150" s="61"/>
    </row>
    <row r="151" spans="1:9" ht="15.5">
      <c r="A151" s="61"/>
      <c r="B151" s="61"/>
      <c r="C151" s="61"/>
      <c r="D151" s="61"/>
      <c r="E151" s="61"/>
      <c r="F151" s="61"/>
      <c r="G151" s="61"/>
      <c r="H151" s="61"/>
      <c r="I151" s="61"/>
    </row>
    <row r="152" spans="1:9" ht="15.5">
      <c r="A152" s="61"/>
      <c r="B152" s="61"/>
      <c r="C152" s="61"/>
      <c r="D152" s="61"/>
      <c r="E152" s="61"/>
      <c r="F152" s="61"/>
      <c r="G152" s="61"/>
      <c r="H152" s="61"/>
      <c r="I152" s="61"/>
    </row>
    <row r="153" spans="1:9" ht="15.5">
      <c r="A153" s="61"/>
      <c r="B153" s="61"/>
      <c r="C153" s="61"/>
      <c r="D153" s="61"/>
      <c r="E153" s="61"/>
      <c r="F153" s="61"/>
      <c r="G153" s="61"/>
      <c r="H153" s="61"/>
      <c r="I153" s="61"/>
    </row>
    <row r="154" spans="1:9" ht="15.5">
      <c r="A154" s="61"/>
      <c r="B154" s="61"/>
      <c r="C154" s="61"/>
      <c r="D154" s="61"/>
      <c r="E154" s="61"/>
      <c r="F154" s="61"/>
      <c r="G154" s="61"/>
      <c r="H154" s="61"/>
      <c r="I154" s="61"/>
    </row>
    <row r="155" spans="1:9" ht="15.5">
      <c r="A155" s="61"/>
      <c r="B155" s="61"/>
      <c r="C155" s="61"/>
      <c r="D155" s="61"/>
      <c r="E155" s="61"/>
      <c r="F155" s="61"/>
      <c r="G155" s="61"/>
      <c r="H155" s="61"/>
      <c r="I155" s="61"/>
    </row>
    <row r="156" spans="1:9" ht="15.5">
      <c r="A156" s="61"/>
      <c r="B156" s="61"/>
      <c r="C156" s="61"/>
      <c r="D156" s="61"/>
      <c r="E156" s="61"/>
      <c r="F156" s="61"/>
      <c r="G156" s="61"/>
      <c r="H156" s="61"/>
      <c r="I156" s="61"/>
    </row>
    <row r="157" spans="1:9" ht="15.5">
      <c r="A157" s="61"/>
      <c r="B157" s="61"/>
      <c r="C157" s="61"/>
      <c r="D157" s="61"/>
      <c r="E157" s="61"/>
      <c r="F157" s="61"/>
      <c r="G157" s="61"/>
      <c r="H157" s="61"/>
      <c r="I157" s="61"/>
    </row>
    <row r="158" spans="1:9" ht="15.5">
      <c r="A158" s="61"/>
      <c r="B158" s="61"/>
      <c r="C158" s="61"/>
      <c r="D158" s="61"/>
      <c r="E158" s="61"/>
      <c r="F158" s="61"/>
      <c r="G158" s="61"/>
      <c r="H158" s="61"/>
      <c r="I158" s="61"/>
    </row>
    <row r="159" spans="1:9" ht="15.5">
      <c r="A159" s="61"/>
      <c r="B159" s="61"/>
      <c r="C159" s="61"/>
      <c r="D159" s="61"/>
      <c r="E159" s="61"/>
      <c r="F159" s="61"/>
      <c r="G159" s="61"/>
      <c r="H159" s="61"/>
      <c r="I159" s="61"/>
    </row>
    <row r="160" spans="1:9" ht="15.5">
      <c r="A160" s="61"/>
      <c r="B160" s="61"/>
      <c r="C160" s="61"/>
      <c r="D160" s="61"/>
      <c r="E160" s="61"/>
      <c r="F160" s="61"/>
      <c r="G160" s="61"/>
      <c r="H160" s="61"/>
      <c r="I160" s="61"/>
    </row>
    <row r="161" spans="1:9" ht="15.5">
      <c r="A161" s="61"/>
      <c r="B161" s="61"/>
      <c r="C161" s="61"/>
      <c r="D161" s="61"/>
      <c r="E161" s="61"/>
      <c r="F161" s="61"/>
      <c r="G161" s="61"/>
      <c r="H161" s="61"/>
      <c r="I161" s="61"/>
    </row>
    <row r="162" spans="1:9" ht="15.5">
      <c r="A162" s="61"/>
      <c r="B162" s="61"/>
      <c r="C162" s="61"/>
      <c r="D162" s="61"/>
      <c r="E162" s="61"/>
      <c r="F162" s="61"/>
      <c r="G162" s="61"/>
      <c r="H162" s="61"/>
      <c r="I162" s="61"/>
    </row>
    <row r="163" spans="1:9" ht="15.5">
      <c r="A163" s="61"/>
      <c r="B163" s="61"/>
      <c r="C163" s="61"/>
      <c r="D163" s="61"/>
      <c r="E163" s="61"/>
      <c r="F163" s="61"/>
      <c r="G163" s="61"/>
      <c r="H163" s="61"/>
      <c r="I163" s="61"/>
    </row>
    <row r="164" spans="1:9" ht="15.5">
      <c r="A164" s="61"/>
      <c r="B164" s="61"/>
      <c r="C164" s="61"/>
      <c r="D164" s="61"/>
      <c r="E164" s="61"/>
      <c r="F164" s="61"/>
      <c r="G164" s="61"/>
      <c r="H164" s="61"/>
      <c r="I164" s="61"/>
    </row>
    <row r="165" spans="1:9" ht="15.5">
      <c r="A165" s="61"/>
      <c r="B165" s="61"/>
      <c r="C165" s="61"/>
      <c r="D165" s="61"/>
      <c r="E165" s="61"/>
      <c r="F165" s="61"/>
      <c r="G165" s="61"/>
      <c r="H165" s="61"/>
      <c r="I165" s="61"/>
    </row>
    <row r="166" spans="1:9" ht="15.5">
      <c r="A166" s="61"/>
      <c r="B166" s="61"/>
      <c r="C166" s="61"/>
      <c r="D166" s="61"/>
      <c r="E166" s="61"/>
      <c r="F166" s="61"/>
      <c r="G166" s="61"/>
      <c r="H166" s="61"/>
      <c r="I166" s="61"/>
    </row>
    <row r="167" spans="1:9" ht="15.5">
      <c r="A167" s="61"/>
      <c r="B167" s="61"/>
      <c r="C167" s="61"/>
      <c r="D167" s="61"/>
      <c r="E167" s="61"/>
      <c r="F167" s="61"/>
      <c r="G167" s="61"/>
      <c r="H167" s="61"/>
      <c r="I167" s="61"/>
    </row>
    <row r="168" spans="1:9" ht="15.5">
      <c r="A168" s="61"/>
      <c r="B168" s="61"/>
      <c r="C168" s="61"/>
      <c r="D168" s="61"/>
      <c r="E168" s="61"/>
      <c r="F168" s="61"/>
      <c r="G168" s="61"/>
      <c r="H168" s="61"/>
      <c r="I168" s="61"/>
    </row>
    <row r="169" spans="1:9" ht="15.5">
      <c r="A169" s="61"/>
      <c r="B169" s="61"/>
      <c r="C169" s="61"/>
      <c r="D169" s="61"/>
      <c r="E169" s="61"/>
      <c r="F169" s="61"/>
      <c r="G169" s="61"/>
      <c r="H169" s="61"/>
      <c r="I169" s="61"/>
    </row>
    <row r="170" spans="1:9" ht="15.5">
      <c r="A170" s="61"/>
      <c r="B170" s="61"/>
      <c r="C170" s="61"/>
      <c r="D170" s="61"/>
      <c r="E170" s="61"/>
      <c r="F170" s="61"/>
      <c r="G170" s="61"/>
      <c r="H170" s="61"/>
      <c r="I170" s="61"/>
    </row>
    <row r="171" spans="1:9" ht="15.5">
      <c r="A171" s="61"/>
      <c r="B171" s="61"/>
      <c r="C171" s="61"/>
      <c r="D171" s="61"/>
      <c r="E171" s="61"/>
      <c r="F171" s="61"/>
      <c r="G171" s="61"/>
      <c r="H171" s="61"/>
      <c r="I171" s="61"/>
    </row>
    <row r="172" spans="1:9" ht="15.5">
      <c r="A172" s="61"/>
      <c r="B172" s="61"/>
      <c r="C172" s="61"/>
      <c r="D172" s="61"/>
      <c r="E172" s="61"/>
      <c r="F172" s="61"/>
      <c r="G172" s="61"/>
      <c r="H172" s="61"/>
      <c r="I172" s="61"/>
    </row>
    <row r="173" spans="1:9" ht="15.5">
      <c r="A173" s="61"/>
      <c r="B173" s="61"/>
      <c r="C173" s="61"/>
      <c r="D173" s="61"/>
      <c r="E173" s="61"/>
      <c r="F173" s="61"/>
      <c r="G173" s="61"/>
      <c r="H173" s="61"/>
      <c r="I173" s="61"/>
    </row>
    <row r="174" spans="1:9" ht="15.5">
      <c r="A174" s="61"/>
      <c r="B174" s="61"/>
      <c r="C174" s="61"/>
      <c r="D174" s="61"/>
      <c r="E174" s="61"/>
      <c r="F174" s="61"/>
      <c r="G174" s="61"/>
      <c r="H174" s="61"/>
      <c r="I174" s="61"/>
    </row>
    <row r="175" spans="1:9" ht="15.5">
      <c r="A175" s="61"/>
      <c r="B175" s="61"/>
      <c r="C175" s="61"/>
      <c r="D175" s="61"/>
      <c r="E175" s="61"/>
      <c r="F175" s="61"/>
      <c r="G175" s="61"/>
      <c r="H175" s="61"/>
      <c r="I175" s="61"/>
    </row>
    <row r="176" spans="1:9" ht="15.5">
      <c r="A176" s="61"/>
      <c r="B176" s="61"/>
      <c r="C176" s="61"/>
      <c r="D176" s="61"/>
      <c r="E176" s="61"/>
      <c r="F176" s="61"/>
      <c r="G176" s="61"/>
      <c r="H176" s="61"/>
      <c r="I176" s="61"/>
    </row>
    <row r="177" spans="1:9" ht="15.5">
      <c r="A177" s="61"/>
      <c r="B177" s="61"/>
      <c r="C177" s="61"/>
      <c r="D177" s="61"/>
      <c r="E177" s="61"/>
      <c r="F177" s="61"/>
      <c r="G177" s="61"/>
      <c r="H177" s="61"/>
      <c r="I177" s="61"/>
    </row>
    <row r="178" spans="1:9" ht="15.5">
      <c r="A178" s="61"/>
      <c r="B178" s="61"/>
      <c r="C178" s="61"/>
      <c r="D178" s="61"/>
      <c r="E178" s="61"/>
      <c r="F178" s="61"/>
      <c r="G178" s="61"/>
      <c r="H178" s="61"/>
      <c r="I178" s="61"/>
    </row>
    <row r="179" spans="1:9" ht="15.5">
      <c r="A179" s="61"/>
      <c r="B179" s="61"/>
      <c r="C179" s="61"/>
      <c r="D179" s="61"/>
      <c r="E179" s="61"/>
      <c r="F179" s="61"/>
      <c r="G179" s="61"/>
      <c r="H179" s="61"/>
      <c r="I179" s="61"/>
    </row>
    <row r="180" spans="1:9" ht="15.5">
      <c r="A180" s="61"/>
      <c r="B180" s="61"/>
      <c r="C180" s="61"/>
      <c r="D180" s="61"/>
      <c r="E180" s="61"/>
      <c r="F180" s="61"/>
      <c r="G180" s="61"/>
      <c r="H180" s="61"/>
      <c r="I180" s="61"/>
    </row>
    <row r="181" spans="1:9" ht="15.5">
      <c r="A181" s="61"/>
      <c r="B181" s="61"/>
      <c r="C181" s="61"/>
      <c r="D181" s="61"/>
      <c r="E181" s="61"/>
      <c r="F181" s="61"/>
      <c r="G181" s="61"/>
      <c r="H181" s="61"/>
      <c r="I181" s="61"/>
    </row>
    <row r="182" spans="1:9" ht="15.5">
      <c r="A182" s="61"/>
      <c r="B182" s="61"/>
      <c r="C182" s="61"/>
      <c r="D182" s="61"/>
      <c r="E182" s="61"/>
      <c r="F182" s="61"/>
      <c r="G182" s="61"/>
      <c r="H182" s="61"/>
      <c r="I182" s="61"/>
    </row>
    <row r="183" spans="1:9" ht="15.5">
      <c r="A183" s="61"/>
      <c r="B183" s="61"/>
      <c r="C183" s="61"/>
      <c r="D183" s="61"/>
      <c r="E183" s="61"/>
      <c r="F183" s="61"/>
      <c r="G183" s="61"/>
      <c r="H183" s="61"/>
      <c r="I183" s="61"/>
    </row>
    <row r="184" spans="1:9" ht="15.5">
      <c r="A184" s="61"/>
      <c r="B184" s="61"/>
      <c r="C184" s="61"/>
      <c r="D184" s="61"/>
      <c r="E184" s="61"/>
      <c r="F184" s="61"/>
      <c r="G184" s="61"/>
      <c r="H184" s="61"/>
      <c r="I184" s="61"/>
    </row>
    <row r="185" spans="1:9" ht="15.5">
      <c r="A185" s="61"/>
      <c r="B185" s="61"/>
      <c r="C185" s="61"/>
      <c r="D185" s="61"/>
      <c r="E185" s="61"/>
      <c r="F185" s="61"/>
      <c r="G185" s="61"/>
      <c r="H185" s="61"/>
      <c r="I185" s="61"/>
    </row>
    <row r="186" spans="1:9" ht="15.5">
      <c r="A186" s="61"/>
      <c r="B186" s="61"/>
      <c r="C186" s="61"/>
      <c r="D186" s="61"/>
      <c r="E186" s="61"/>
      <c r="F186" s="61"/>
      <c r="G186" s="61"/>
      <c r="H186" s="61"/>
      <c r="I186" s="61"/>
    </row>
    <row r="187" spans="1:9" ht="15.5">
      <c r="A187" s="61"/>
      <c r="B187" s="61"/>
      <c r="C187" s="61"/>
      <c r="D187" s="61"/>
      <c r="E187" s="61"/>
      <c r="F187" s="61"/>
      <c r="G187" s="61"/>
      <c r="H187" s="61"/>
      <c r="I187" s="61"/>
    </row>
    <row r="188" spans="1:9" ht="15.5">
      <c r="A188" s="61"/>
      <c r="B188" s="61"/>
      <c r="C188" s="61"/>
      <c r="D188" s="61"/>
      <c r="E188" s="61"/>
      <c r="F188" s="61"/>
      <c r="G188" s="61"/>
      <c r="H188" s="61"/>
      <c r="I188" s="61"/>
    </row>
    <row r="189" spans="1:9" ht="15.5">
      <c r="A189" s="61"/>
      <c r="B189" s="61"/>
      <c r="C189" s="61"/>
      <c r="D189" s="61"/>
      <c r="E189" s="61"/>
      <c r="F189" s="61"/>
      <c r="G189" s="61"/>
      <c r="H189" s="61"/>
      <c r="I189" s="61"/>
    </row>
    <row r="190" spans="1:9" ht="15.5">
      <c r="A190" s="61"/>
      <c r="B190" s="61"/>
      <c r="C190" s="61"/>
      <c r="D190" s="61"/>
      <c r="E190" s="61"/>
      <c r="F190" s="61"/>
      <c r="G190" s="61"/>
      <c r="H190" s="61"/>
      <c r="I190" s="61"/>
    </row>
    <row r="191" spans="1:9" ht="15.5">
      <c r="A191" s="61"/>
      <c r="B191" s="61"/>
      <c r="C191" s="61"/>
      <c r="D191" s="61"/>
      <c r="E191" s="61"/>
      <c r="F191" s="61"/>
      <c r="G191" s="61"/>
      <c r="H191" s="61"/>
      <c r="I191" s="61"/>
    </row>
    <row r="192" spans="1:9" ht="15.5">
      <c r="A192" s="61"/>
      <c r="B192" s="61"/>
      <c r="C192" s="61"/>
      <c r="D192" s="61"/>
      <c r="E192" s="61"/>
      <c r="F192" s="61"/>
      <c r="G192" s="61"/>
      <c r="H192" s="61"/>
      <c r="I192" s="61"/>
    </row>
    <row r="193" spans="1:9" ht="15.5">
      <c r="A193" s="61"/>
      <c r="B193" s="61"/>
      <c r="C193" s="61"/>
      <c r="D193" s="61"/>
      <c r="E193" s="61"/>
      <c r="F193" s="61"/>
      <c r="G193" s="61"/>
      <c r="H193" s="61"/>
      <c r="I193" s="61"/>
    </row>
    <row r="194" spans="1:9" ht="15.5">
      <c r="A194" s="61"/>
      <c r="B194" s="61"/>
      <c r="C194" s="61"/>
      <c r="D194" s="61"/>
      <c r="E194" s="61"/>
      <c r="F194" s="61"/>
      <c r="G194" s="61"/>
      <c r="H194" s="61"/>
      <c r="I194" s="61"/>
    </row>
    <row r="195" spans="1:9" ht="15.5">
      <c r="A195" s="61"/>
      <c r="B195" s="61"/>
      <c r="C195" s="61"/>
      <c r="D195" s="61"/>
      <c r="E195" s="61"/>
      <c r="F195" s="61"/>
      <c r="G195" s="61"/>
      <c r="H195" s="61"/>
      <c r="I195" s="61"/>
    </row>
    <row r="196" spans="1:9" ht="15.5">
      <c r="A196" s="61"/>
      <c r="B196" s="61"/>
      <c r="C196" s="61"/>
      <c r="D196" s="61"/>
      <c r="E196" s="61"/>
      <c r="F196" s="61"/>
      <c r="G196" s="61"/>
      <c r="H196" s="61"/>
      <c r="I196" s="61"/>
    </row>
    <row r="197" spans="1:9" ht="15.5">
      <c r="A197" s="61"/>
      <c r="B197" s="61"/>
      <c r="C197" s="61"/>
      <c r="D197" s="61"/>
      <c r="E197" s="61"/>
      <c r="F197" s="61"/>
      <c r="G197" s="61"/>
      <c r="H197" s="61"/>
      <c r="I197" s="61"/>
    </row>
    <row r="198" spans="1:9" ht="15.5">
      <c r="A198" s="61"/>
      <c r="B198" s="61"/>
      <c r="C198" s="61"/>
      <c r="D198" s="61"/>
      <c r="E198" s="61"/>
      <c r="F198" s="61"/>
      <c r="G198" s="61"/>
      <c r="H198" s="61"/>
      <c r="I198" s="61"/>
    </row>
    <row r="199" spans="1:9" ht="15.5">
      <c r="A199" s="61"/>
      <c r="B199" s="61"/>
      <c r="C199" s="61"/>
      <c r="D199" s="61"/>
      <c r="E199" s="61"/>
      <c r="F199" s="61"/>
      <c r="G199" s="61"/>
      <c r="H199" s="61"/>
      <c r="I199" s="61"/>
    </row>
    <row r="200" spans="1:9" ht="15.5">
      <c r="A200" s="61"/>
      <c r="B200" s="61"/>
      <c r="C200" s="61"/>
      <c r="D200" s="61"/>
      <c r="E200" s="61"/>
      <c r="F200" s="61"/>
      <c r="G200" s="61"/>
      <c r="H200" s="61"/>
      <c r="I200" s="61"/>
    </row>
    <row r="201" spans="1:9" ht="15.5">
      <c r="A201" s="61"/>
      <c r="B201" s="61"/>
      <c r="C201" s="61"/>
      <c r="D201" s="61"/>
      <c r="E201" s="61"/>
      <c r="F201" s="61"/>
      <c r="G201" s="61"/>
      <c r="H201" s="61"/>
      <c r="I201" s="61"/>
    </row>
    <row r="202" spans="1:9" ht="15.5">
      <c r="A202" s="61"/>
      <c r="B202" s="61"/>
      <c r="C202" s="61"/>
      <c r="D202" s="61"/>
      <c r="E202" s="61"/>
      <c r="F202" s="61"/>
      <c r="G202" s="61"/>
      <c r="H202" s="61"/>
      <c r="I202" s="61"/>
    </row>
    <row r="203" spans="1:9" ht="15.5">
      <c r="A203" s="61"/>
      <c r="B203" s="61"/>
      <c r="C203" s="61"/>
      <c r="D203" s="61"/>
      <c r="E203" s="61"/>
      <c r="F203" s="61"/>
      <c r="G203" s="61"/>
      <c r="H203" s="61"/>
      <c r="I203" s="61"/>
    </row>
    <row r="204" spans="1:9" ht="15.5">
      <c r="A204" s="61"/>
      <c r="B204" s="61"/>
      <c r="C204" s="61"/>
      <c r="D204" s="61"/>
      <c r="E204" s="61"/>
      <c r="F204" s="61"/>
      <c r="G204" s="61"/>
      <c r="H204" s="61"/>
      <c r="I204" s="61"/>
    </row>
    <row r="205" spans="1:9" ht="15.5">
      <c r="A205" s="61"/>
      <c r="B205" s="61"/>
      <c r="C205" s="61"/>
      <c r="D205" s="61"/>
      <c r="E205" s="61"/>
      <c r="F205" s="61"/>
      <c r="G205" s="61"/>
      <c r="H205" s="61"/>
      <c r="I205" s="61"/>
    </row>
    <row r="206" spans="1:9" ht="15.5">
      <c r="A206" s="61"/>
      <c r="B206" s="61"/>
      <c r="C206" s="61"/>
      <c r="D206" s="61"/>
      <c r="E206" s="61"/>
      <c r="F206" s="61"/>
      <c r="G206" s="61"/>
      <c r="H206" s="61"/>
      <c r="I206" s="61"/>
    </row>
    <row r="207" spans="1:9" ht="15.5">
      <c r="A207" s="61"/>
      <c r="B207" s="61"/>
      <c r="C207" s="61"/>
      <c r="D207" s="61"/>
      <c r="E207" s="61"/>
      <c r="F207" s="61"/>
      <c r="G207" s="61"/>
      <c r="H207" s="61"/>
      <c r="I207" s="61"/>
    </row>
    <row r="208" spans="1:9" ht="15.5">
      <c r="A208" s="61"/>
      <c r="B208" s="61"/>
      <c r="C208" s="61"/>
      <c r="D208" s="61"/>
      <c r="E208" s="61"/>
      <c r="F208" s="61"/>
      <c r="G208" s="61"/>
      <c r="H208" s="61"/>
      <c r="I208" s="61"/>
    </row>
    <row r="209" spans="1:9" ht="15.5">
      <c r="A209" s="61"/>
      <c r="B209" s="61"/>
      <c r="C209" s="61"/>
      <c r="D209" s="61"/>
      <c r="E209" s="61"/>
      <c r="F209" s="61"/>
      <c r="G209" s="61"/>
      <c r="H209" s="61"/>
      <c r="I209" s="61"/>
    </row>
    <row r="210" spans="1:9" ht="15.5">
      <c r="A210" s="61"/>
      <c r="B210" s="61"/>
      <c r="C210" s="61"/>
      <c r="D210" s="61"/>
      <c r="E210" s="61"/>
      <c r="F210" s="61"/>
      <c r="G210" s="61"/>
      <c r="H210" s="61"/>
      <c r="I210" s="61"/>
    </row>
    <row r="211" spans="1:9" ht="15.5">
      <c r="A211" s="61"/>
      <c r="B211" s="61"/>
      <c r="C211" s="61"/>
      <c r="D211" s="61"/>
      <c r="E211" s="61"/>
      <c r="F211" s="61"/>
      <c r="G211" s="61"/>
      <c r="H211" s="61"/>
      <c r="I211" s="61"/>
    </row>
    <row r="212" spans="1:9" ht="15.5">
      <c r="A212" s="61"/>
      <c r="B212" s="61"/>
      <c r="C212" s="61"/>
      <c r="D212" s="61"/>
      <c r="E212" s="61"/>
      <c r="F212" s="61"/>
      <c r="G212" s="61"/>
      <c r="H212" s="61"/>
      <c r="I212" s="61"/>
    </row>
    <row r="213" spans="1:9" ht="15.5">
      <c r="A213" s="61"/>
      <c r="B213" s="61"/>
      <c r="C213" s="61"/>
      <c r="D213" s="61"/>
      <c r="E213" s="61"/>
      <c r="F213" s="61"/>
      <c r="G213" s="61"/>
      <c r="H213" s="61"/>
      <c r="I213" s="61"/>
    </row>
    <row r="214" spans="1:9" ht="15.5">
      <c r="A214" s="61"/>
      <c r="B214" s="61"/>
      <c r="C214" s="61"/>
      <c r="D214" s="61"/>
      <c r="E214" s="61"/>
      <c r="F214" s="61"/>
      <c r="G214" s="61"/>
      <c r="H214" s="61"/>
      <c r="I214" s="61"/>
    </row>
    <row r="215" spans="1:9" ht="15.5">
      <c r="A215" s="61"/>
      <c r="B215" s="61"/>
      <c r="C215" s="61"/>
      <c r="D215" s="61"/>
      <c r="E215" s="61"/>
      <c r="F215" s="61"/>
      <c r="G215" s="61"/>
      <c r="H215" s="61"/>
      <c r="I215" s="61"/>
    </row>
    <row r="216" spans="1:9" ht="15.5">
      <c r="A216" s="61"/>
      <c r="B216" s="61"/>
      <c r="C216" s="61"/>
      <c r="D216" s="61"/>
      <c r="E216" s="61"/>
      <c r="F216" s="61"/>
      <c r="G216" s="61"/>
      <c r="H216" s="61"/>
      <c r="I216" s="61"/>
    </row>
    <row r="217" spans="1:9" ht="15.5">
      <c r="A217" s="61"/>
      <c r="B217" s="61"/>
      <c r="C217" s="61"/>
      <c r="D217" s="61"/>
      <c r="E217" s="61"/>
      <c r="F217" s="61"/>
      <c r="G217" s="61"/>
      <c r="H217" s="61"/>
      <c r="I217" s="61"/>
    </row>
    <row r="218" spans="1:9" ht="15.5">
      <c r="A218" s="61"/>
      <c r="B218" s="61"/>
      <c r="C218" s="61"/>
      <c r="D218" s="61"/>
      <c r="E218" s="61"/>
      <c r="F218" s="61"/>
      <c r="G218" s="61"/>
      <c r="H218" s="61"/>
      <c r="I218" s="61"/>
    </row>
    <row r="219" spans="1:9" ht="15.5">
      <c r="A219" s="61"/>
      <c r="B219" s="61"/>
      <c r="C219" s="61"/>
      <c r="D219" s="61"/>
      <c r="E219" s="61"/>
      <c r="F219" s="61"/>
      <c r="G219" s="61"/>
      <c r="H219" s="61"/>
      <c r="I219" s="61"/>
    </row>
    <row r="220" spans="1:9" ht="15.5">
      <c r="A220" s="61"/>
      <c r="B220" s="61"/>
      <c r="C220" s="61"/>
      <c r="D220" s="61"/>
      <c r="E220" s="61"/>
      <c r="F220" s="61"/>
      <c r="G220" s="61"/>
      <c r="H220" s="61"/>
      <c r="I220" s="61"/>
    </row>
    <row r="221" spans="1:9" ht="15.5">
      <c r="A221" s="61"/>
      <c r="B221" s="61"/>
      <c r="C221" s="61"/>
      <c r="D221" s="61"/>
      <c r="E221" s="61"/>
      <c r="F221" s="61"/>
      <c r="G221" s="61"/>
      <c r="H221" s="61"/>
      <c r="I221" s="61"/>
    </row>
    <row r="222" spans="1:9" ht="15.5">
      <c r="A222" s="61"/>
      <c r="B222" s="61"/>
      <c r="C222" s="61"/>
      <c r="D222" s="61"/>
      <c r="E222" s="61"/>
      <c r="F222" s="61"/>
      <c r="G222" s="61"/>
      <c r="H222" s="61"/>
      <c r="I222" s="61"/>
    </row>
    <row r="223" spans="1:9" ht="15.5">
      <c r="A223" s="61"/>
      <c r="B223" s="61"/>
      <c r="C223" s="61"/>
      <c r="D223" s="61"/>
      <c r="E223" s="61"/>
      <c r="F223" s="61"/>
      <c r="G223" s="61"/>
      <c r="H223" s="61"/>
      <c r="I223" s="61"/>
    </row>
    <row r="224" spans="1:9" ht="15.5">
      <c r="A224" s="61"/>
      <c r="B224" s="61"/>
      <c r="C224" s="61"/>
      <c r="D224" s="61"/>
      <c r="E224" s="61"/>
      <c r="F224" s="61"/>
      <c r="G224" s="61"/>
      <c r="H224" s="61"/>
      <c r="I224" s="61"/>
    </row>
    <row r="225" spans="1:9" ht="15.5">
      <c r="A225" s="61"/>
      <c r="B225" s="61"/>
      <c r="C225" s="61"/>
      <c r="D225" s="61"/>
      <c r="E225" s="61"/>
      <c r="F225" s="61"/>
      <c r="G225" s="61"/>
      <c r="H225" s="61"/>
      <c r="I225" s="61"/>
    </row>
    <row r="226" spans="1:9" ht="15.5">
      <c r="A226" s="61"/>
      <c r="B226" s="61"/>
      <c r="C226" s="61"/>
      <c r="D226" s="61"/>
      <c r="E226" s="61"/>
      <c r="F226" s="61"/>
      <c r="G226" s="61"/>
      <c r="H226" s="61"/>
      <c r="I226" s="61"/>
    </row>
    <row r="227" spans="1:9" ht="15.5">
      <c r="A227" s="61"/>
      <c r="B227" s="61"/>
      <c r="C227" s="61"/>
      <c r="D227" s="61"/>
      <c r="E227" s="61"/>
      <c r="F227" s="61"/>
      <c r="G227" s="61"/>
      <c r="H227" s="61"/>
      <c r="I227" s="61"/>
    </row>
    <row r="228" spans="1:9" ht="15.5">
      <c r="A228" s="61"/>
      <c r="B228" s="61"/>
      <c r="C228" s="61"/>
      <c r="D228" s="61"/>
      <c r="E228" s="61"/>
      <c r="F228" s="61"/>
      <c r="G228" s="61"/>
      <c r="H228" s="61"/>
      <c r="I228" s="61"/>
    </row>
    <row r="229" spans="1:9" ht="15.5">
      <c r="A229" s="61"/>
      <c r="B229" s="61"/>
      <c r="C229" s="61"/>
      <c r="D229" s="61"/>
      <c r="E229" s="61"/>
      <c r="F229" s="61"/>
      <c r="G229" s="61"/>
      <c r="H229" s="61"/>
      <c r="I229" s="61"/>
    </row>
    <row r="230" spans="1:9" ht="15.5">
      <c r="A230" s="61"/>
      <c r="B230" s="61"/>
      <c r="C230" s="61"/>
      <c r="D230" s="61"/>
      <c r="E230" s="61"/>
      <c r="F230" s="61"/>
      <c r="G230" s="61"/>
      <c r="H230" s="61"/>
      <c r="I230" s="61"/>
    </row>
    <row r="231" spans="1:9" ht="15.5">
      <c r="A231" s="61"/>
      <c r="B231" s="61"/>
      <c r="C231" s="61"/>
      <c r="D231" s="61"/>
      <c r="E231" s="61"/>
      <c r="F231" s="61"/>
      <c r="G231" s="61"/>
      <c r="H231" s="61"/>
      <c r="I231" s="61"/>
    </row>
    <row r="232" spans="1:9" ht="15.5">
      <c r="A232" s="61"/>
      <c r="B232" s="61"/>
      <c r="C232" s="61"/>
      <c r="D232" s="61"/>
      <c r="E232" s="61"/>
      <c r="F232" s="61"/>
      <c r="G232" s="61"/>
      <c r="H232" s="61"/>
      <c r="I232" s="61"/>
    </row>
    <row r="233" spans="1:9" ht="15.5">
      <c r="A233" s="61"/>
      <c r="B233" s="61"/>
      <c r="C233" s="61"/>
      <c r="D233" s="61"/>
      <c r="E233" s="61"/>
      <c r="F233" s="61"/>
      <c r="G233" s="61"/>
      <c r="H233" s="61"/>
      <c r="I233" s="61"/>
    </row>
    <row r="234" spans="1:9" ht="15.5">
      <c r="A234" s="61"/>
      <c r="B234" s="61"/>
      <c r="C234" s="61"/>
      <c r="D234" s="61"/>
      <c r="E234" s="61"/>
      <c r="F234" s="61"/>
      <c r="G234" s="61"/>
      <c r="H234" s="61"/>
      <c r="I234" s="61"/>
    </row>
    <row r="235" spans="1:9" ht="15.5">
      <c r="A235" s="61"/>
      <c r="B235" s="61"/>
      <c r="C235" s="61"/>
      <c r="D235" s="61"/>
      <c r="E235" s="61"/>
      <c r="F235" s="61"/>
      <c r="G235" s="61"/>
      <c r="H235" s="61"/>
      <c r="I235" s="61"/>
    </row>
    <row r="236" spans="1:9" ht="15.5">
      <c r="A236" s="61"/>
      <c r="B236" s="61"/>
      <c r="C236" s="61"/>
      <c r="D236" s="61"/>
      <c r="E236" s="61"/>
      <c r="F236" s="61"/>
      <c r="G236" s="61"/>
      <c r="H236" s="61"/>
      <c r="I236" s="61"/>
    </row>
    <row r="237" spans="1:9" ht="15.5">
      <c r="A237" s="61"/>
      <c r="B237" s="61"/>
      <c r="C237" s="61"/>
      <c r="D237" s="61"/>
      <c r="E237" s="61"/>
      <c r="F237" s="61"/>
      <c r="G237" s="61"/>
      <c r="H237" s="61"/>
      <c r="I237" s="61"/>
    </row>
    <row r="238" spans="1:9" ht="15.5">
      <c r="A238" s="61"/>
      <c r="B238" s="61"/>
      <c r="C238" s="61"/>
      <c r="D238" s="61"/>
      <c r="E238" s="61"/>
      <c r="F238" s="61"/>
      <c r="G238" s="61"/>
      <c r="H238" s="61"/>
      <c r="I238" s="61"/>
    </row>
    <row r="239" spans="1:9" ht="15.5">
      <c r="A239" s="61"/>
      <c r="B239" s="61"/>
      <c r="C239" s="61"/>
      <c r="D239" s="61"/>
      <c r="E239" s="61"/>
      <c r="F239" s="61"/>
      <c r="G239" s="61"/>
      <c r="H239" s="61"/>
      <c r="I239" s="61"/>
    </row>
    <row r="240" spans="1:9" ht="15.5">
      <c r="A240" s="61"/>
      <c r="B240" s="61"/>
      <c r="C240" s="61"/>
      <c r="D240" s="61"/>
      <c r="E240" s="61"/>
      <c r="F240" s="61"/>
      <c r="G240" s="61"/>
      <c r="H240" s="61"/>
      <c r="I240" s="61"/>
    </row>
    <row r="241" spans="1:9" ht="15.5">
      <c r="A241" s="61"/>
      <c r="B241" s="61"/>
      <c r="C241" s="61"/>
      <c r="D241" s="61"/>
      <c r="E241" s="61"/>
      <c r="F241" s="61"/>
      <c r="G241" s="61"/>
      <c r="H241" s="61"/>
      <c r="I241" s="61"/>
    </row>
    <row r="242" spans="1:9" ht="15.5">
      <c r="A242" s="61"/>
      <c r="B242" s="61"/>
      <c r="C242" s="61"/>
      <c r="D242" s="61"/>
      <c r="E242" s="61"/>
      <c r="F242" s="61"/>
      <c r="G242" s="61"/>
      <c r="H242" s="61"/>
      <c r="I242" s="61"/>
    </row>
    <row r="243" spans="1:9" ht="15.5">
      <c r="A243" s="61"/>
      <c r="B243" s="61"/>
      <c r="C243" s="61"/>
      <c r="D243" s="61"/>
      <c r="E243" s="61"/>
      <c r="F243" s="61"/>
      <c r="G243" s="61"/>
      <c r="H243" s="61"/>
      <c r="I243" s="61"/>
    </row>
    <row r="244" spans="1:9" ht="15.5">
      <c r="A244" s="61"/>
      <c r="B244" s="61"/>
      <c r="C244" s="61"/>
      <c r="D244" s="61"/>
      <c r="E244" s="61"/>
      <c r="F244" s="61"/>
      <c r="G244" s="61"/>
      <c r="H244" s="61"/>
      <c r="I244" s="61"/>
    </row>
    <row r="245" spans="1:9" ht="15.5">
      <c r="A245" s="61"/>
      <c r="B245" s="61"/>
      <c r="C245" s="61"/>
      <c r="D245" s="61"/>
      <c r="E245" s="61"/>
      <c r="F245" s="61"/>
      <c r="G245" s="61"/>
      <c r="H245" s="61"/>
      <c r="I245" s="61"/>
    </row>
    <row r="246" spans="1:9" ht="15.5">
      <c r="A246" s="61"/>
      <c r="B246" s="61"/>
      <c r="C246" s="61"/>
      <c r="D246" s="61"/>
      <c r="E246" s="61"/>
      <c r="F246" s="61"/>
      <c r="G246" s="61"/>
      <c r="H246" s="61"/>
      <c r="I246" s="61"/>
    </row>
    <row r="247" spans="1:9" ht="15.5">
      <c r="A247" s="61"/>
      <c r="B247" s="61"/>
      <c r="C247" s="61"/>
      <c r="D247" s="61"/>
      <c r="E247" s="61"/>
      <c r="F247" s="61"/>
      <c r="G247" s="61"/>
      <c r="H247" s="61"/>
      <c r="I247" s="61"/>
    </row>
    <row r="248" spans="1:9" ht="15.5">
      <c r="A248" s="61"/>
      <c r="B248" s="61"/>
      <c r="C248" s="61"/>
      <c r="D248" s="61"/>
      <c r="E248" s="61"/>
      <c r="F248" s="61"/>
      <c r="G248" s="61"/>
      <c r="H248" s="61"/>
      <c r="I248" s="61"/>
    </row>
    <row r="249" spans="1:9" ht="15.5">
      <c r="A249" s="61"/>
      <c r="B249" s="61"/>
      <c r="C249" s="61"/>
      <c r="D249" s="61"/>
      <c r="E249" s="61"/>
      <c r="F249" s="61"/>
      <c r="G249" s="61"/>
      <c r="H249" s="61"/>
      <c r="I249" s="61"/>
    </row>
    <row r="250" spans="1:9" ht="15.5">
      <c r="A250" s="61"/>
      <c r="B250" s="61"/>
      <c r="C250" s="61"/>
      <c r="D250" s="61"/>
      <c r="E250" s="61"/>
      <c r="F250" s="61"/>
      <c r="G250" s="61"/>
      <c r="H250" s="61"/>
      <c r="I250" s="61"/>
    </row>
    <row r="251" spans="1:9" ht="15.5">
      <c r="A251" s="61"/>
      <c r="B251" s="61"/>
      <c r="C251" s="61"/>
      <c r="D251" s="61"/>
      <c r="E251" s="61"/>
      <c r="F251" s="61"/>
      <c r="G251" s="61"/>
      <c r="H251" s="61"/>
      <c r="I251" s="61"/>
    </row>
    <row r="252" spans="1:9" ht="15.5">
      <c r="A252" s="61"/>
      <c r="B252" s="61"/>
      <c r="C252" s="61"/>
      <c r="D252" s="61"/>
      <c r="E252" s="61"/>
      <c r="F252" s="61"/>
      <c r="G252" s="61"/>
      <c r="H252" s="61"/>
      <c r="I252" s="61"/>
    </row>
    <row r="253" spans="1:9" ht="15.5">
      <c r="A253" s="61"/>
      <c r="B253" s="61"/>
      <c r="C253" s="61"/>
      <c r="D253" s="61"/>
      <c r="E253" s="61"/>
      <c r="F253" s="61"/>
      <c r="G253" s="61"/>
      <c r="H253" s="61"/>
      <c r="I253" s="61"/>
    </row>
    <row r="254" spans="1:9" ht="15.5">
      <c r="A254" s="61"/>
      <c r="B254" s="61"/>
      <c r="C254" s="61"/>
      <c r="D254" s="61"/>
      <c r="E254" s="61"/>
      <c r="F254" s="61"/>
      <c r="G254" s="61"/>
      <c r="H254" s="61"/>
      <c r="I254" s="61"/>
    </row>
    <row r="255" spans="1:9" ht="15.5">
      <c r="A255" s="61"/>
      <c r="B255" s="61"/>
      <c r="C255" s="61"/>
      <c r="D255" s="61"/>
      <c r="E255" s="61"/>
      <c r="F255" s="61"/>
      <c r="G255" s="61"/>
      <c r="H255" s="61"/>
      <c r="I255" s="61"/>
    </row>
    <row r="256" spans="1:9" ht="15.5">
      <c r="A256" s="61"/>
      <c r="B256" s="61"/>
      <c r="C256" s="61"/>
      <c r="D256" s="61"/>
      <c r="E256" s="61"/>
      <c r="F256" s="61"/>
      <c r="G256" s="61"/>
      <c r="H256" s="61"/>
      <c r="I256" s="61"/>
    </row>
    <row r="257" spans="1:9" ht="15.5">
      <c r="A257" s="61"/>
      <c r="B257" s="61"/>
      <c r="C257" s="61"/>
      <c r="D257" s="61"/>
      <c r="E257" s="61"/>
      <c r="F257" s="61"/>
      <c r="G257" s="61"/>
      <c r="H257" s="61"/>
      <c r="I257" s="61"/>
    </row>
    <row r="258" spans="1:9" ht="15.5">
      <c r="A258" s="61"/>
      <c r="B258" s="61"/>
      <c r="C258" s="61"/>
      <c r="D258" s="61"/>
      <c r="E258" s="61"/>
      <c r="F258" s="61"/>
      <c r="G258" s="61"/>
      <c r="H258" s="61"/>
      <c r="I258" s="61"/>
    </row>
    <row r="259" spans="1:9" ht="15.5">
      <c r="A259" s="61"/>
      <c r="B259" s="61"/>
      <c r="C259" s="61"/>
      <c r="D259" s="61"/>
      <c r="E259" s="61"/>
      <c r="F259" s="61"/>
      <c r="G259" s="61"/>
      <c r="H259" s="61"/>
      <c r="I259" s="61"/>
    </row>
    <row r="260" spans="1:9" ht="15.5">
      <c r="A260" s="61"/>
      <c r="B260" s="61"/>
      <c r="C260" s="61"/>
      <c r="D260" s="61"/>
      <c r="E260" s="61"/>
      <c r="F260" s="61"/>
      <c r="G260" s="61"/>
      <c r="H260" s="61"/>
      <c r="I260" s="61"/>
    </row>
    <row r="261" spans="1:9" ht="15.5">
      <c r="A261" s="61"/>
      <c r="B261" s="61"/>
      <c r="C261" s="61"/>
      <c r="D261" s="61"/>
      <c r="E261" s="61"/>
      <c r="F261" s="61"/>
      <c r="G261" s="61"/>
      <c r="H261" s="61"/>
      <c r="I261" s="61"/>
    </row>
    <row r="262" spans="1:9" ht="15.5">
      <c r="A262" s="61"/>
      <c r="B262" s="61"/>
      <c r="C262" s="61"/>
      <c r="D262" s="61"/>
      <c r="E262" s="61"/>
      <c r="F262" s="61"/>
      <c r="G262" s="61"/>
      <c r="H262" s="61"/>
      <c r="I262" s="61"/>
    </row>
    <row r="263" spans="1:9" ht="15.5">
      <c r="A263" s="61"/>
      <c r="B263" s="61"/>
      <c r="C263" s="61"/>
      <c r="D263" s="61"/>
      <c r="E263" s="61"/>
      <c r="F263" s="61"/>
      <c r="G263" s="61"/>
      <c r="H263" s="61"/>
      <c r="I263" s="61"/>
    </row>
    <row r="264" spans="1:9" ht="15.5">
      <c r="A264" s="61"/>
      <c r="B264" s="61"/>
      <c r="C264" s="61"/>
      <c r="D264" s="61"/>
      <c r="E264" s="61"/>
      <c r="F264" s="61"/>
      <c r="G264" s="61"/>
      <c r="H264" s="61"/>
      <c r="I264" s="61"/>
    </row>
    <row r="265" spans="1:9" ht="15.5">
      <c r="A265" s="61"/>
      <c r="B265" s="61"/>
      <c r="C265" s="61"/>
      <c r="D265" s="61"/>
      <c r="E265" s="61"/>
      <c r="F265" s="61"/>
      <c r="G265" s="61"/>
      <c r="H265" s="61"/>
      <c r="I265" s="61"/>
    </row>
    <row r="266" spans="1:9" ht="15.5">
      <c r="A266" s="61"/>
      <c r="B266" s="61"/>
      <c r="C266" s="61"/>
      <c r="D266" s="61"/>
      <c r="E266" s="61"/>
      <c r="F266" s="61"/>
      <c r="G266" s="61"/>
      <c r="H266" s="61"/>
      <c r="I266" s="61"/>
    </row>
    <row r="267" spans="1:9" ht="15.5">
      <c r="A267" s="61"/>
      <c r="B267" s="61"/>
      <c r="C267" s="61"/>
      <c r="D267" s="61"/>
      <c r="E267" s="61"/>
      <c r="F267" s="61"/>
      <c r="G267" s="61"/>
      <c r="H267" s="61"/>
      <c r="I267" s="61"/>
    </row>
    <row r="268" spans="1:9" ht="15.5">
      <c r="A268" s="61"/>
      <c r="B268" s="61"/>
      <c r="C268" s="61"/>
      <c r="D268" s="61"/>
      <c r="E268" s="61"/>
      <c r="F268" s="61"/>
      <c r="G268" s="61"/>
      <c r="H268" s="61"/>
      <c r="I268" s="61"/>
    </row>
    <row r="269" spans="1:9" ht="15.5">
      <c r="A269" s="61"/>
      <c r="B269" s="61"/>
      <c r="C269" s="61"/>
      <c r="D269" s="61"/>
      <c r="E269" s="61"/>
      <c r="F269" s="61"/>
      <c r="G269" s="61"/>
      <c r="H269" s="61"/>
      <c r="I269" s="61"/>
    </row>
    <row r="270" spans="1:9" ht="15.5">
      <c r="A270" s="61"/>
      <c r="B270" s="61"/>
      <c r="C270" s="61"/>
      <c r="D270" s="61"/>
      <c r="E270" s="61"/>
      <c r="F270" s="61"/>
      <c r="G270" s="61"/>
      <c r="H270" s="61"/>
      <c r="I270" s="61"/>
    </row>
    <row r="271" spans="1:9" ht="15.5">
      <c r="A271" s="61"/>
      <c r="B271" s="61"/>
      <c r="C271" s="61"/>
      <c r="D271" s="61"/>
      <c r="E271" s="61"/>
      <c r="F271" s="61"/>
      <c r="G271" s="61"/>
      <c r="H271" s="61"/>
      <c r="I271" s="61"/>
    </row>
    <row r="272" spans="1:9" ht="15.5">
      <c r="A272" s="61"/>
      <c r="B272" s="61"/>
      <c r="C272" s="61"/>
      <c r="D272" s="61"/>
      <c r="E272" s="61"/>
      <c r="F272" s="61"/>
      <c r="G272" s="61"/>
      <c r="H272" s="61"/>
      <c r="I272" s="61"/>
    </row>
    <row r="273" spans="1:9" ht="15.5">
      <c r="A273" s="61"/>
      <c r="B273" s="61"/>
      <c r="C273" s="61"/>
      <c r="D273" s="61"/>
      <c r="E273" s="61"/>
      <c r="F273" s="61"/>
      <c r="G273" s="61"/>
      <c r="H273" s="61"/>
      <c r="I273" s="61"/>
    </row>
    <row r="274" spans="1:9" ht="15.5">
      <c r="A274" s="61"/>
      <c r="B274" s="61"/>
      <c r="C274" s="61"/>
      <c r="D274" s="61"/>
      <c r="E274" s="61"/>
      <c r="F274" s="61"/>
      <c r="G274" s="61"/>
      <c r="H274" s="61"/>
      <c r="I274" s="61"/>
    </row>
    <row r="275" spans="1:9" ht="15.5">
      <c r="A275" s="61"/>
      <c r="B275" s="61"/>
      <c r="C275" s="61"/>
      <c r="D275" s="61"/>
      <c r="E275" s="61"/>
      <c r="F275" s="61"/>
      <c r="G275" s="61"/>
      <c r="H275" s="61"/>
      <c r="I275" s="61"/>
    </row>
    <row r="276" spans="1:9" ht="15.5">
      <c r="A276" s="61"/>
      <c r="B276" s="61"/>
      <c r="C276" s="61"/>
      <c r="D276" s="61"/>
      <c r="E276" s="61"/>
      <c r="F276" s="61"/>
      <c r="G276" s="61"/>
      <c r="H276" s="61"/>
      <c r="I276" s="61"/>
    </row>
    <row r="277" spans="1:9" ht="15.5">
      <c r="A277" s="61"/>
      <c r="B277" s="61"/>
      <c r="C277" s="61"/>
      <c r="D277" s="61"/>
      <c r="E277" s="61"/>
      <c r="F277" s="61"/>
      <c r="G277" s="61"/>
      <c r="H277" s="61"/>
      <c r="I277" s="61"/>
    </row>
    <row r="278" spans="1:9" ht="15.5">
      <c r="A278" s="61"/>
      <c r="B278" s="61"/>
      <c r="C278" s="61"/>
      <c r="D278" s="61"/>
      <c r="E278" s="61"/>
      <c r="F278" s="61"/>
      <c r="G278" s="61"/>
      <c r="H278" s="61"/>
      <c r="I278" s="61"/>
    </row>
    <row r="279" spans="1:9" ht="15.5">
      <c r="A279" s="61"/>
      <c r="B279" s="61"/>
      <c r="C279" s="61"/>
      <c r="D279" s="61"/>
      <c r="E279" s="61"/>
      <c r="F279" s="61"/>
      <c r="G279" s="61"/>
      <c r="H279" s="61"/>
      <c r="I279" s="61"/>
    </row>
    <row r="280" spans="1:9" ht="15.5">
      <c r="A280" s="61"/>
      <c r="B280" s="61"/>
      <c r="C280" s="61"/>
      <c r="D280" s="61"/>
      <c r="E280" s="61"/>
      <c r="F280" s="61"/>
      <c r="G280" s="61"/>
      <c r="H280" s="61"/>
      <c r="I280" s="61"/>
    </row>
    <row r="281" spans="1:9" ht="15.5">
      <c r="A281" s="61"/>
      <c r="B281" s="61"/>
      <c r="C281" s="61"/>
      <c r="D281" s="61"/>
      <c r="E281" s="61"/>
      <c r="F281" s="61"/>
      <c r="G281" s="61"/>
      <c r="H281" s="61"/>
      <c r="I281" s="61"/>
    </row>
    <row r="282" spans="1:9" ht="15.5">
      <c r="A282" s="61"/>
      <c r="B282" s="61"/>
      <c r="C282" s="61"/>
      <c r="D282" s="61"/>
      <c r="E282" s="61"/>
      <c r="F282" s="61"/>
      <c r="G282" s="61"/>
      <c r="H282" s="61"/>
      <c r="I282" s="61"/>
    </row>
    <row r="283" spans="1:9" ht="15.5">
      <c r="A283" s="61"/>
      <c r="B283" s="61"/>
      <c r="C283" s="61"/>
      <c r="D283" s="61"/>
      <c r="E283" s="61"/>
      <c r="F283" s="61"/>
      <c r="G283" s="61"/>
      <c r="H283" s="61"/>
      <c r="I283" s="61"/>
    </row>
    <row r="284" spans="1:9" ht="15.5">
      <c r="A284" s="61"/>
      <c r="B284" s="61"/>
      <c r="C284" s="61"/>
      <c r="D284" s="61"/>
      <c r="E284" s="61"/>
      <c r="F284" s="61"/>
      <c r="G284" s="61"/>
      <c r="H284" s="61"/>
      <c r="I284" s="61"/>
    </row>
    <row r="285" spans="1:9" ht="15.5">
      <c r="A285" s="61"/>
      <c r="B285" s="61"/>
      <c r="C285" s="61"/>
      <c r="D285" s="61"/>
      <c r="E285" s="61"/>
      <c r="F285" s="61"/>
      <c r="G285" s="61"/>
      <c r="H285" s="61"/>
      <c r="I285" s="61"/>
    </row>
    <row r="286" spans="1:9" ht="15.5">
      <c r="A286" s="61"/>
      <c r="B286" s="61"/>
      <c r="C286" s="61"/>
      <c r="D286" s="61"/>
      <c r="E286" s="61"/>
      <c r="F286" s="61"/>
      <c r="G286" s="61"/>
      <c r="H286" s="61"/>
      <c r="I286" s="61"/>
    </row>
    <row r="287" spans="1:9" ht="15.5">
      <c r="A287" s="61"/>
      <c r="B287" s="61"/>
      <c r="C287" s="61"/>
      <c r="D287" s="61"/>
      <c r="E287" s="61"/>
      <c r="F287" s="61"/>
      <c r="G287" s="61"/>
      <c r="H287" s="61"/>
      <c r="I287" s="61"/>
    </row>
    <row r="288" spans="1:9" ht="15.5">
      <c r="A288" s="61"/>
      <c r="B288" s="61"/>
      <c r="C288" s="61"/>
      <c r="D288" s="61"/>
      <c r="E288" s="61"/>
      <c r="F288" s="61"/>
      <c r="G288" s="61"/>
      <c r="H288" s="61"/>
      <c r="I288" s="61"/>
    </row>
    <row r="289" spans="1:9" ht="15.5">
      <c r="A289" s="61"/>
      <c r="B289" s="61"/>
      <c r="C289" s="61"/>
      <c r="D289" s="61"/>
      <c r="E289" s="61"/>
      <c r="F289" s="61"/>
      <c r="G289" s="61"/>
      <c r="H289" s="61"/>
      <c r="I289" s="61"/>
    </row>
    <row r="290" spans="1:9" ht="15.5">
      <c r="A290" s="61"/>
      <c r="B290" s="61"/>
      <c r="C290" s="61"/>
      <c r="D290" s="61"/>
      <c r="E290" s="61"/>
      <c r="F290" s="61"/>
      <c r="G290" s="61"/>
      <c r="H290" s="61"/>
      <c r="I290" s="61"/>
    </row>
    <row r="291" spans="1:9" ht="15.5">
      <c r="A291" s="61"/>
      <c r="B291" s="61"/>
      <c r="C291" s="61"/>
      <c r="D291" s="61"/>
      <c r="E291" s="61"/>
      <c r="F291" s="61"/>
      <c r="G291" s="61"/>
      <c r="H291" s="61"/>
      <c r="I291" s="61"/>
    </row>
    <row r="292" spans="1:9" ht="15.5">
      <c r="A292" s="61"/>
      <c r="B292" s="61"/>
      <c r="C292" s="61"/>
      <c r="D292" s="61"/>
      <c r="E292" s="61"/>
      <c r="F292" s="61"/>
      <c r="G292" s="61"/>
      <c r="H292" s="61"/>
      <c r="I292" s="61"/>
    </row>
    <row r="293" spans="1:9" ht="15.5">
      <c r="A293" s="61"/>
      <c r="B293" s="61"/>
      <c r="C293" s="61"/>
      <c r="D293" s="61"/>
      <c r="E293" s="61"/>
      <c r="F293" s="61"/>
      <c r="G293" s="61"/>
      <c r="H293" s="61"/>
      <c r="I293" s="61"/>
    </row>
    <row r="294" spans="1:9" ht="15.5">
      <c r="A294" s="61"/>
      <c r="B294" s="61"/>
      <c r="C294" s="61"/>
      <c r="D294" s="61"/>
      <c r="E294" s="61"/>
      <c r="F294" s="61"/>
      <c r="G294" s="61"/>
      <c r="H294" s="61"/>
      <c r="I294" s="61"/>
    </row>
    <row r="295" spans="1:9" ht="15.5">
      <c r="A295" s="61"/>
      <c r="B295" s="61"/>
      <c r="C295" s="61"/>
      <c r="D295" s="61"/>
      <c r="E295" s="61"/>
      <c r="F295" s="61"/>
      <c r="G295" s="61"/>
      <c r="H295" s="61"/>
      <c r="I295" s="61"/>
    </row>
    <row r="296" spans="1:9" ht="15.5">
      <c r="A296" s="61"/>
      <c r="B296" s="61"/>
      <c r="C296" s="61"/>
      <c r="D296" s="61"/>
      <c r="E296" s="61"/>
      <c r="F296" s="61"/>
      <c r="G296" s="61"/>
      <c r="H296" s="61"/>
      <c r="I296" s="61"/>
    </row>
    <row r="297" spans="1:9" ht="15.5">
      <c r="A297" s="61"/>
      <c r="B297" s="61"/>
      <c r="C297" s="61"/>
      <c r="D297" s="61"/>
      <c r="E297" s="61"/>
      <c r="F297" s="61"/>
      <c r="G297" s="61"/>
      <c r="H297" s="61"/>
      <c r="I297" s="61"/>
    </row>
    <row r="298" spans="1:9" ht="15.5">
      <c r="A298" s="61"/>
      <c r="B298" s="61"/>
      <c r="C298" s="61"/>
      <c r="D298" s="61"/>
      <c r="E298" s="61"/>
      <c r="F298" s="61"/>
      <c r="G298" s="61"/>
      <c r="H298" s="61"/>
      <c r="I298" s="61"/>
    </row>
    <row r="299" spans="1:9" ht="15.5">
      <c r="A299" s="61"/>
      <c r="B299" s="61"/>
      <c r="C299" s="61"/>
      <c r="D299" s="61"/>
      <c r="E299" s="61"/>
      <c r="F299" s="61"/>
      <c r="G299" s="61"/>
      <c r="H299" s="61"/>
      <c r="I299" s="61"/>
    </row>
    <row r="300" spans="1:9" ht="15.5">
      <c r="A300" s="61"/>
      <c r="B300" s="61"/>
      <c r="C300" s="61"/>
      <c r="D300" s="61"/>
      <c r="E300" s="61"/>
      <c r="F300" s="61"/>
      <c r="G300" s="61"/>
      <c r="H300" s="61"/>
      <c r="I300" s="61"/>
    </row>
    <row r="301" spans="1:9" ht="15.5">
      <c r="A301" s="61"/>
      <c r="B301" s="61"/>
      <c r="C301" s="61"/>
      <c r="D301" s="61"/>
      <c r="E301" s="61"/>
      <c r="F301" s="61"/>
      <c r="G301" s="61"/>
      <c r="H301" s="61"/>
      <c r="I301" s="61"/>
    </row>
    <row r="302" spans="1:9" ht="15.5">
      <c r="A302" s="61"/>
      <c r="B302" s="61"/>
      <c r="C302" s="61"/>
      <c r="D302" s="61"/>
      <c r="E302" s="61"/>
      <c r="F302" s="61"/>
      <c r="G302" s="61"/>
      <c r="H302" s="61"/>
      <c r="I302" s="61"/>
    </row>
    <row r="303" spans="1:9" ht="15.5">
      <c r="A303" s="61"/>
      <c r="B303" s="61"/>
      <c r="C303" s="61"/>
      <c r="D303" s="61"/>
      <c r="E303" s="61"/>
      <c r="F303" s="61"/>
      <c r="G303" s="61"/>
      <c r="H303" s="61"/>
      <c r="I303" s="61"/>
    </row>
    <row r="304" spans="1:9" ht="15.5">
      <c r="A304" s="61"/>
      <c r="B304" s="61"/>
      <c r="C304" s="61"/>
      <c r="D304" s="61"/>
      <c r="E304" s="61"/>
      <c r="F304" s="61"/>
      <c r="G304" s="61"/>
      <c r="H304" s="61"/>
      <c r="I304" s="61"/>
    </row>
    <row r="305" spans="1:9" ht="15.5">
      <c r="A305" s="61"/>
      <c r="B305" s="61"/>
      <c r="C305" s="61"/>
      <c r="D305" s="61"/>
      <c r="E305" s="61"/>
      <c r="F305" s="61"/>
      <c r="G305" s="61"/>
      <c r="H305" s="61"/>
      <c r="I305" s="61"/>
    </row>
    <row r="306" spans="1:9" ht="15.5">
      <c r="A306" s="61"/>
      <c r="B306" s="61"/>
      <c r="C306" s="61"/>
      <c r="D306" s="61"/>
      <c r="E306" s="61"/>
      <c r="F306" s="61"/>
      <c r="G306" s="61"/>
      <c r="H306" s="61"/>
      <c r="I306" s="61"/>
    </row>
    <row r="307" spans="1:9" ht="15.5">
      <c r="A307" s="61"/>
      <c r="B307" s="61"/>
      <c r="C307" s="61"/>
      <c r="D307" s="61"/>
      <c r="E307" s="61"/>
      <c r="F307" s="61"/>
      <c r="G307" s="61"/>
      <c r="H307" s="61"/>
      <c r="I307" s="61"/>
    </row>
    <row r="308" spans="1:9" ht="15.5">
      <c r="A308" s="61"/>
      <c r="B308" s="61"/>
      <c r="C308" s="61"/>
      <c r="D308" s="61"/>
      <c r="E308" s="61"/>
      <c r="F308" s="61"/>
      <c r="G308" s="61"/>
      <c r="H308" s="61"/>
      <c r="I308" s="61"/>
    </row>
    <row r="309" spans="1:9" ht="15.5">
      <c r="A309" s="61"/>
      <c r="B309" s="61"/>
      <c r="C309" s="61"/>
      <c r="D309" s="61"/>
      <c r="E309" s="61"/>
      <c r="F309" s="61"/>
      <c r="G309" s="61"/>
      <c r="H309" s="61"/>
      <c r="I309" s="61"/>
    </row>
  </sheetData>
  <mergeCells count="19"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  <mergeCell ref="B28:D28"/>
    <mergeCell ref="B16:D16"/>
    <mergeCell ref="B17:D17"/>
    <mergeCell ref="B18:D18"/>
    <mergeCell ref="B19:D19"/>
    <mergeCell ref="B20:D20"/>
    <mergeCell ref="B21:D21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I309"/>
  <sheetViews>
    <sheetView showGridLines="0" workbookViewId="0">
      <selection activeCell="B30" sqref="B30"/>
    </sheetView>
  </sheetViews>
  <sheetFormatPr defaultRowHeight="14.5"/>
  <cols>
    <col min="1" max="1" width="2.90625" style="64" customWidth="1"/>
    <col min="2" max="2" width="71.7265625" style="64" customWidth="1"/>
    <col min="3" max="3" width="10.81640625" style="64" customWidth="1"/>
    <col min="4" max="4" width="3.36328125" style="64" customWidth="1"/>
    <col min="5" max="5" width="15.7265625" style="64" customWidth="1"/>
    <col min="6" max="7" width="16.453125" style="64" customWidth="1"/>
    <col min="8" max="16384" width="8.7265625" style="64"/>
  </cols>
  <sheetData>
    <row r="1" spans="1:9" s="61" customFormat="1" ht="31">
      <c r="A1" s="178" t="s">
        <v>31</v>
      </c>
      <c r="B1" s="178"/>
      <c r="C1" s="178"/>
      <c r="D1" s="178"/>
      <c r="E1" s="178"/>
      <c r="F1" s="178"/>
      <c r="G1" s="178"/>
      <c r="H1" s="62"/>
    </row>
    <row r="2" spans="1:9" s="61" customFormat="1" ht="21">
      <c r="A2" s="179" t="s">
        <v>47</v>
      </c>
      <c r="B2" s="179"/>
      <c r="C2" s="179"/>
      <c r="D2" s="179"/>
      <c r="E2" s="179"/>
      <c r="F2" s="179"/>
      <c r="G2" s="179"/>
      <c r="H2" s="60"/>
    </row>
    <row r="3" spans="1:9" s="61" customFormat="1" ht="5" customHeight="1"/>
    <row r="4" spans="1:9" ht="21" customHeight="1">
      <c r="A4" s="61"/>
      <c r="B4" s="61"/>
      <c r="C4" s="61"/>
      <c r="D4" s="61"/>
      <c r="E4" s="61"/>
      <c r="F4" s="61"/>
      <c r="G4" s="61"/>
      <c r="H4" s="61"/>
      <c r="I4" s="61"/>
    </row>
    <row r="5" spans="1:9" ht="16" thickBot="1">
      <c r="A5" s="61"/>
      <c r="B5" s="61"/>
      <c r="C5" s="86"/>
      <c r="D5" s="86"/>
      <c r="E5" s="86"/>
      <c r="F5" s="86"/>
      <c r="G5" s="86"/>
      <c r="H5" s="61"/>
      <c r="I5" s="61"/>
    </row>
    <row r="6" spans="1:9" ht="15.5" customHeight="1" thickTop="1" thickBot="1">
      <c r="B6" s="180" t="s">
        <v>49</v>
      </c>
      <c r="C6" s="181"/>
      <c r="D6" s="182"/>
      <c r="E6" s="180" t="s">
        <v>48</v>
      </c>
      <c r="F6" s="180" t="s">
        <v>44</v>
      </c>
      <c r="G6" s="186" t="s">
        <v>45</v>
      </c>
      <c r="H6" s="61"/>
      <c r="I6" s="61"/>
    </row>
    <row r="7" spans="1:9" ht="23.5" customHeight="1" thickBot="1">
      <c r="A7" s="66" t="s">
        <v>32</v>
      </c>
      <c r="B7" s="183"/>
      <c r="C7" s="184"/>
      <c r="D7" s="185"/>
      <c r="E7" s="183"/>
      <c r="F7" s="183"/>
      <c r="G7" s="187"/>
      <c r="H7" s="61"/>
      <c r="I7" s="61"/>
    </row>
    <row r="8" spans="1:9" ht="40.5" customHeight="1" thickBot="1">
      <c r="A8" s="65">
        <v>1</v>
      </c>
      <c r="B8" s="175" t="s">
        <v>50</v>
      </c>
      <c r="C8" s="176"/>
      <c r="D8" s="177"/>
      <c r="E8" s="94">
        <v>350</v>
      </c>
      <c r="F8" s="88"/>
      <c r="G8" s="89"/>
      <c r="H8" s="61"/>
      <c r="I8" s="61"/>
    </row>
    <row r="9" spans="1:9" ht="40.5" customHeight="1" thickBot="1">
      <c r="A9" s="65">
        <f>+A8+1</f>
        <v>2</v>
      </c>
      <c r="B9" s="175"/>
      <c r="C9" s="176"/>
      <c r="D9" s="177"/>
      <c r="E9" s="88"/>
      <c r="F9" s="88"/>
      <c r="G9" s="89"/>
      <c r="H9" s="61"/>
      <c r="I9" s="61"/>
    </row>
    <row r="10" spans="1:9" ht="40.5" customHeight="1" thickBot="1">
      <c r="A10" s="65">
        <f t="shared" ref="A10:A28" si="0">+A9+1</f>
        <v>3</v>
      </c>
      <c r="B10" s="175"/>
      <c r="C10" s="176"/>
      <c r="D10" s="177"/>
      <c r="E10" s="88"/>
      <c r="F10" s="88"/>
      <c r="G10" s="89"/>
      <c r="H10" s="61"/>
      <c r="I10" s="61"/>
    </row>
    <row r="11" spans="1:9" ht="40.5" customHeight="1" thickBot="1">
      <c r="A11" s="65">
        <f t="shared" si="0"/>
        <v>4</v>
      </c>
      <c r="B11" s="175"/>
      <c r="C11" s="176"/>
      <c r="D11" s="177"/>
      <c r="E11" s="88"/>
      <c r="F11" s="88"/>
      <c r="G11" s="89"/>
      <c r="H11" s="61"/>
      <c r="I11" s="61"/>
    </row>
    <row r="12" spans="1:9" ht="40.5" customHeight="1" thickBot="1">
      <c r="A12" s="65">
        <f t="shared" si="0"/>
        <v>5</v>
      </c>
      <c r="B12" s="88"/>
      <c r="C12" s="90"/>
      <c r="D12" s="91"/>
      <c r="E12" s="88"/>
      <c r="F12" s="88"/>
      <c r="G12" s="89"/>
      <c r="H12" s="61"/>
      <c r="I12" s="61"/>
    </row>
    <row r="13" spans="1:9" ht="40.5" customHeight="1" thickBot="1">
      <c r="A13" s="65">
        <f t="shared" si="0"/>
        <v>6</v>
      </c>
      <c r="B13" s="88"/>
      <c r="C13" s="90"/>
      <c r="D13" s="91"/>
      <c r="E13" s="88"/>
      <c r="F13" s="88"/>
      <c r="G13" s="89"/>
      <c r="H13" s="61"/>
      <c r="I13" s="61"/>
    </row>
    <row r="14" spans="1:9" ht="40.5" customHeight="1" thickBot="1">
      <c r="A14" s="65">
        <f t="shared" si="0"/>
        <v>7</v>
      </c>
      <c r="B14" s="175"/>
      <c r="C14" s="176"/>
      <c r="D14" s="177"/>
      <c r="E14" s="88"/>
      <c r="F14" s="88"/>
      <c r="G14" s="89"/>
      <c r="H14" s="61"/>
      <c r="I14" s="61"/>
    </row>
    <row r="15" spans="1:9" ht="40.5" customHeight="1" thickBot="1">
      <c r="A15" s="65">
        <f t="shared" si="0"/>
        <v>8</v>
      </c>
      <c r="B15" s="175"/>
      <c r="C15" s="176"/>
      <c r="D15" s="177"/>
      <c r="E15" s="88"/>
      <c r="F15" s="88"/>
      <c r="G15" s="89"/>
      <c r="H15" s="61"/>
      <c r="I15" s="61"/>
    </row>
    <row r="16" spans="1:9" ht="40.5" customHeight="1" thickBot="1">
      <c r="A16" s="65">
        <f t="shared" si="0"/>
        <v>9</v>
      </c>
      <c r="B16" s="175"/>
      <c r="C16" s="176"/>
      <c r="D16" s="177"/>
      <c r="E16" s="88"/>
      <c r="F16" s="88"/>
      <c r="G16" s="89"/>
      <c r="H16" s="61"/>
      <c r="I16" s="61"/>
    </row>
    <row r="17" spans="1:9" ht="40.5" customHeight="1" thickBot="1">
      <c r="A17" s="65">
        <f t="shared" si="0"/>
        <v>10</v>
      </c>
      <c r="B17" s="175"/>
      <c r="C17" s="176"/>
      <c r="D17" s="177"/>
      <c r="E17" s="88"/>
      <c r="F17" s="88"/>
      <c r="G17" s="92"/>
      <c r="H17" s="61"/>
      <c r="I17" s="61"/>
    </row>
    <row r="18" spans="1:9" ht="40.5" customHeight="1" thickBot="1">
      <c r="A18" s="65">
        <f t="shared" si="0"/>
        <v>11</v>
      </c>
      <c r="B18" s="175"/>
      <c r="C18" s="176"/>
      <c r="D18" s="177"/>
      <c r="E18" s="88"/>
      <c r="F18" s="88"/>
      <c r="G18" s="92"/>
      <c r="H18" s="61"/>
      <c r="I18" s="61"/>
    </row>
    <row r="19" spans="1:9" ht="40.5" customHeight="1" thickBot="1">
      <c r="A19" s="65">
        <f t="shared" si="0"/>
        <v>12</v>
      </c>
      <c r="B19" s="175"/>
      <c r="C19" s="176"/>
      <c r="D19" s="177"/>
      <c r="E19" s="88"/>
      <c r="F19" s="88"/>
      <c r="G19" s="92"/>
      <c r="H19" s="61"/>
      <c r="I19" s="61"/>
    </row>
    <row r="20" spans="1:9" ht="40.5" customHeight="1" thickBot="1">
      <c r="A20" s="65">
        <f t="shared" si="0"/>
        <v>13</v>
      </c>
      <c r="B20" s="175"/>
      <c r="C20" s="176"/>
      <c r="D20" s="177"/>
      <c r="E20" s="88"/>
      <c r="F20" s="88"/>
      <c r="G20" s="92"/>
      <c r="H20" s="61"/>
      <c r="I20" s="61"/>
    </row>
    <row r="21" spans="1:9" ht="40.5" customHeight="1" thickBot="1">
      <c r="A21" s="65">
        <f t="shared" si="0"/>
        <v>14</v>
      </c>
      <c r="B21" s="175"/>
      <c r="C21" s="176"/>
      <c r="D21" s="177"/>
      <c r="E21" s="88"/>
      <c r="F21" s="88"/>
      <c r="G21" s="92"/>
      <c r="H21" s="61"/>
      <c r="I21" s="61"/>
    </row>
    <row r="22" spans="1:9" ht="40.5" customHeight="1" thickBot="1">
      <c r="A22" s="65">
        <f t="shared" si="0"/>
        <v>15</v>
      </c>
      <c r="B22" s="95"/>
      <c r="C22" s="96"/>
      <c r="D22" s="97"/>
      <c r="E22" s="88"/>
      <c r="F22" s="88"/>
      <c r="G22" s="92"/>
      <c r="H22" s="61"/>
      <c r="I22" s="61"/>
    </row>
    <row r="23" spans="1:9" ht="40.5" customHeight="1" thickBot="1">
      <c r="A23" s="65">
        <f t="shared" si="0"/>
        <v>16</v>
      </c>
      <c r="B23" s="95"/>
      <c r="C23" s="96"/>
      <c r="D23" s="97"/>
      <c r="E23" s="88"/>
      <c r="F23" s="88"/>
      <c r="G23" s="92"/>
      <c r="H23" s="61"/>
      <c r="I23" s="61"/>
    </row>
    <row r="24" spans="1:9" ht="40.5" customHeight="1" thickBot="1">
      <c r="A24" s="65">
        <f t="shared" si="0"/>
        <v>17</v>
      </c>
      <c r="B24" s="95"/>
      <c r="C24" s="96"/>
      <c r="D24" s="97"/>
      <c r="E24" s="88"/>
      <c r="F24" s="88"/>
      <c r="G24" s="92"/>
      <c r="H24" s="61"/>
      <c r="I24" s="61"/>
    </row>
    <row r="25" spans="1:9" ht="40.5" customHeight="1" thickBot="1">
      <c r="A25" s="65">
        <f t="shared" si="0"/>
        <v>18</v>
      </c>
      <c r="B25" s="95"/>
      <c r="C25" s="96"/>
      <c r="D25" s="97"/>
      <c r="E25" s="88"/>
      <c r="F25" s="88"/>
      <c r="G25" s="92"/>
      <c r="H25" s="61"/>
      <c r="I25" s="61"/>
    </row>
    <row r="26" spans="1:9" ht="40.5" customHeight="1" thickBot="1">
      <c r="A26" s="65">
        <f t="shared" si="0"/>
        <v>19</v>
      </c>
      <c r="B26" s="95"/>
      <c r="C26" s="96"/>
      <c r="D26" s="97"/>
      <c r="E26" s="88"/>
      <c r="F26" s="88"/>
      <c r="G26" s="92"/>
      <c r="H26" s="61"/>
      <c r="I26" s="61"/>
    </row>
    <row r="27" spans="1:9" ht="40.5" customHeight="1" thickBot="1">
      <c r="A27" s="65">
        <f t="shared" si="0"/>
        <v>20</v>
      </c>
      <c r="B27" s="95"/>
      <c r="C27" s="96"/>
      <c r="D27" s="97"/>
      <c r="E27" s="88"/>
      <c r="F27" s="88"/>
      <c r="G27" s="92"/>
      <c r="H27" s="61"/>
      <c r="I27" s="61"/>
    </row>
    <row r="28" spans="1:9" ht="40.5" customHeight="1" thickBot="1">
      <c r="A28" s="65">
        <f t="shared" si="0"/>
        <v>21</v>
      </c>
      <c r="B28" s="175"/>
      <c r="C28" s="176"/>
      <c r="D28" s="177"/>
      <c r="E28" s="88"/>
      <c r="F28" s="88"/>
      <c r="G28" s="93"/>
      <c r="H28" s="61"/>
      <c r="I28" s="61"/>
    </row>
    <row r="29" spans="1:9" ht="16" thickBot="1">
      <c r="A29" s="61"/>
      <c r="B29" s="61"/>
      <c r="C29" s="61"/>
      <c r="D29" s="61"/>
      <c r="E29" s="61"/>
      <c r="F29" s="61"/>
      <c r="G29" s="63"/>
      <c r="H29" s="61"/>
      <c r="I29" s="61"/>
    </row>
    <row r="30" spans="1:9" ht="40.5" customHeight="1" thickTop="1" thickBot="1">
      <c r="A30" s="61"/>
      <c r="B30" s="84"/>
      <c r="C30" s="87" t="s">
        <v>46</v>
      </c>
      <c r="D30" s="60"/>
      <c r="E30" s="85"/>
      <c r="F30" s="85"/>
      <c r="G30" s="85"/>
      <c r="H30" s="61"/>
      <c r="I30" s="61"/>
    </row>
    <row r="31" spans="1:9" ht="16" thickTop="1">
      <c r="A31" s="61"/>
      <c r="B31" s="61"/>
      <c r="C31" s="61"/>
      <c r="D31" s="61"/>
      <c r="E31" s="61"/>
      <c r="F31" s="61"/>
      <c r="G31" s="61"/>
      <c r="H31" s="61"/>
      <c r="I31" s="61"/>
    </row>
    <row r="32" spans="1:9" ht="15.5" customHeight="1">
      <c r="A32" s="61"/>
      <c r="B32" s="61"/>
      <c r="C32" s="61"/>
      <c r="D32" s="61"/>
      <c r="E32" s="61"/>
      <c r="F32" s="61"/>
      <c r="G32" s="61"/>
      <c r="H32" s="61"/>
      <c r="I32" s="61"/>
    </row>
    <row r="33" spans="1:9" ht="15.5">
      <c r="A33" s="61"/>
      <c r="B33" s="61"/>
      <c r="C33" s="61"/>
      <c r="D33" s="61"/>
      <c r="E33" s="61"/>
      <c r="F33" s="61"/>
      <c r="G33" s="61"/>
      <c r="H33" s="61"/>
      <c r="I33" s="61"/>
    </row>
    <row r="34" spans="1:9" ht="15.5">
      <c r="A34" s="61"/>
      <c r="C34" s="84"/>
      <c r="D34" s="84"/>
      <c r="E34" s="84"/>
      <c r="F34" s="84"/>
      <c r="G34" s="84"/>
      <c r="H34" s="61"/>
      <c r="I34" s="61"/>
    </row>
    <row r="35" spans="1:9" ht="15.5">
      <c r="A35" s="61"/>
      <c r="B35" s="61"/>
      <c r="C35" s="61"/>
      <c r="D35" s="61"/>
      <c r="E35" s="61"/>
      <c r="F35" s="61"/>
      <c r="G35" s="61"/>
      <c r="H35" s="61"/>
      <c r="I35" s="61"/>
    </row>
    <row r="36" spans="1:9" ht="15.5">
      <c r="A36" s="61"/>
      <c r="B36" s="61"/>
      <c r="C36" s="61"/>
      <c r="D36" s="61"/>
      <c r="E36" s="61"/>
      <c r="F36" s="61"/>
      <c r="G36" s="61"/>
      <c r="H36" s="61"/>
      <c r="I36" s="61"/>
    </row>
    <row r="37" spans="1:9" ht="15.5">
      <c r="A37" s="61"/>
      <c r="B37" s="61"/>
      <c r="C37" s="61"/>
      <c r="D37" s="61"/>
      <c r="E37" s="61"/>
      <c r="F37" s="61"/>
      <c r="G37" s="61"/>
      <c r="H37" s="61"/>
      <c r="I37" s="61"/>
    </row>
    <row r="38" spans="1:9" ht="15.5">
      <c r="A38" s="61"/>
      <c r="B38" s="61"/>
      <c r="C38" s="61"/>
      <c r="D38" s="61"/>
      <c r="E38" s="61"/>
      <c r="F38" s="61"/>
      <c r="G38" s="61"/>
      <c r="H38" s="61"/>
      <c r="I38" s="61"/>
    </row>
    <row r="39" spans="1:9" ht="15.5">
      <c r="A39" s="61"/>
      <c r="B39" s="61"/>
      <c r="C39" s="61"/>
      <c r="D39" s="61"/>
      <c r="E39" s="61"/>
      <c r="F39" s="61"/>
      <c r="G39" s="61"/>
      <c r="H39" s="61"/>
      <c r="I39" s="61"/>
    </row>
    <row r="40" spans="1:9" ht="15.5">
      <c r="A40" s="61"/>
      <c r="B40" s="61"/>
      <c r="C40" s="61"/>
      <c r="D40" s="61"/>
      <c r="E40" s="61"/>
      <c r="F40" s="61"/>
      <c r="G40" s="61"/>
      <c r="H40" s="61"/>
      <c r="I40" s="61"/>
    </row>
    <row r="41" spans="1:9" ht="15.5">
      <c r="A41" s="61"/>
      <c r="B41" s="61"/>
      <c r="C41" s="61"/>
      <c r="D41" s="61"/>
      <c r="E41" s="61"/>
      <c r="F41" s="61"/>
      <c r="G41" s="61"/>
      <c r="H41" s="61"/>
      <c r="I41" s="61"/>
    </row>
    <row r="42" spans="1:9" ht="15.5">
      <c r="A42" s="61"/>
      <c r="B42" s="61"/>
      <c r="C42" s="61"/>
      <c r="D42" s="61"/>
      <c r="E42" s="61"/>
      <c r="F42" s="61"/>
      <c r="G42" s="61"/>
      <c r="H42" s="61"/>
      <c r="I42" s="61"/>
    </row>
    <row r="43" spans="1:9" ht="15.5">
      <c r="A43" s="61"/>
      <c r="B43" s="61"/>
      <c r="C43" s="61"/>
      <c r="D43" s="61"/>
      <c r="E43" s="61"/>
      <c r="F43" s="61"/>
      <c r="G43" s="61"/>
      <c r="H43" s="61"/>
      <c r="I43" s="61"/>
    </row>
    <row r="44" spans="1:9" ht="15.5">
      <c r="A44" s="61"/>
      <c r="B44" s="61"/>
      <c r="C44" s="61"/>
      <c r="D44" s="61"/>
      <c r="E44" s="61"/>
      <c r="F44" s="61"/>
      <c r="G44" s="61"/>
      <c r="H44" s="61"/>
      <c r="I44" s="61"/>
    </row>
    <row r="45" spans="1:9" ht="15.5">
      <c r="A45" s="61"/>
      <c r="B45" s="61"/>
      <c r="C45" s="61"/>
      <c r="D45" s="61"/>
      <c r="E45" s="61"/>
      <c r="F45" s="61"/>
      <c r="G45" s="61"/>
      <c r="H45" s="61"/>
      <c r="I45" s="61"/>
    </row>
    <row r="46" spans="1:9" ht="15.5">
      <c r="A46" s="61"/>
      <c r="B46" s="61"/>
      <c r="C46" s="61"/>
      <c r="D46" s="61"/>
      <c r="E46" s="61"/>
      <c r="F46" s="61"/>
      <c r="G46" s="61"/>
      <c r="H46" s="61"/>
      <c r="I46" s="61"/>
    </row>
    <row r="47" spans="1:9" ht="15.5">
      <c r="A47" s="61"/>
      <c r="B47" s="61"/>
      <c r="C47" s="61"/>
      <c r="D47" s="61"/>
      <c r="E47" s="61"/>
      <c r="F47" s="61"/>
      <c r="G47" s="61"/>
      <c r="H47" s="61"/>
      <c r="I47" s="61"/>
    </row>
    <row r="48" spans="1:9" ht="15.5">
      <c r="A48" s="61"/>
      <c r="B48" s="61"/>
      <c r="C48" s="61"/>
      <c r="D48" s="61"/>
      <c r="E48" s="61"/>
      <c r="F48" s="61"/>
      <c r="G48" s="61"/>
      <c r="H48" s="61"/>
      <c r="I48" s="61"/>
    </row>
    <row r="49" spans="1:9" ht="15.5">
      <c r="A49" s="61"/>
      <c r="B49" s="61"/>
      <c r="C49" s="61"/>
      <c r="D49" s="61"/>
      <c r="E49" s="61"/>
      <c r="F49" s="61"/>
      <c r="G49" s="61"/>
      <c r="H49" s="61"/>
      <c r="I49" s="61"/>
    </row>
    <row r="50" spans="1:9" ht="15.5">
      <c r="A50" s="61"/>
      <c r="B50" s="61"/>
      <c r="C50" s="61"/>
      <c r="D50" s="61"/>
      <c r="E50" s="61"/>
      <c r="F50" s="61"/>
      <c r="G50" s="61"/>
      <c r="H50" s="61"/>
      <c r="I50" s="61"/>
    </row>
    <row r="51" spans="1:9" ht="15.5">
      <c r="A51" s="61"/>
      <c r="B51" s="61"/>
      <c r="C51" s="61"/>
      <c r="D51" s="61"/>
      <c r="E51" s="61"/>
      <c r="F51" s="61"/>
      <c r="G51" s="61"/>
      <c r="H51" s="61"/>
      <c r="I51" s="61"/>
    </row>
    <row r="52" spans="1:9" ht="15.5">
      <c r="A52" s="61"/>
      <c r="B52" s="61"/>
      <c r="C52" s="61"/>
      <c r="D52" s="61"/>
      <c r="E52" s="61"/>
      <c r="F52" s="61"/>
      <c r="G52" s="61"/>
      <c r="H52" s="61"/>
      <c r="I52" s="61"/>
    </row>
    <row r="53" spans="1:9" ht="15.5">
      <c r="A53" s="61"/>
      <c r="B53" s="61"/>
      <c r="C53" s="61"/>
      <c r="D53" s="61"/>
      <c r="E53" s="61"/>
      <c r="F53" s="61"/>
      <c r="G53" s="61"/>
      <c r="H53" s="61"/>
      <c r="I53" s="61"/>
    </row>
    <row r="54" spans="1:9" ht="15.5">
      <c r="A54" s="61"/>
      <c r="B54" s="61"/>
      <c r="C54" s="61"/>
      <c r="D54" s="61"/>
      <c r="E54" s="61"/>
      <c r="F54" s="61"/>
      <c r="G54" s="61"/>
      <c r="H54" s="61"/>
      <c r="I54" s="61"/>
    </row>
    <row r="55" spans="1:9" ht="15.5">
      <c r="A55" s="61"/>
      <c r="B55" s="61"/>
      <c r="C55" s="61"/>
      <c r="D55" s="61"/>
      <c r="E55" s="61"/>
      <c r="F55" s="61"/>
      <c r="G55" s="61"/>
      <c r="H55" s="61"/>
      <c r="I55" s="61"/>
    </row>
    <row r="56" spans="1:9" ht="15.5">
      <c r="A56" s="61"/>
      <c r="B56" s="61"/>
      <c r="C56" s="61"/>
      <c r="D56" s="61"/>
      <c r="E56" s="61"/>
      <c r="F56" s="61"/>
      <c r="G56" s="61"/>
      <c r="H56" s="61"/>
      <c r="I56" s="61"/>
    </row>
    <row r="57" spans="1:9" ht="15.5">
      <c r="A57" s="61"/>
      <c r="B57" s="61"/>
      <c r="C57" s="61"/>
      <c r="D57" s="61"/>
      <c r="E57" s="61"/>
      <c r="F57" s="61"/>
      <c r="G57" s="61"/>
      <c r="H57" s="61"/>
      <c r="I57" s="61"/>
    </row>
    <row r="58" spans="1:9" ht="15.5">
      <c r="A58" s="61"/>
      <c r="B58" s="61"/>
      <c r="C58" s="61"/>
      <c r="D58" s="61"/>
      <c r="E58" s="61"/>
      <c r="F58" s="61"/>
      <c r="G58" s="61"/>
      <c r="H58" s="61"/>
      <c r="I58" s="61"/>
    </row>
    <row r="59" spans="1:9" ht="15.5">
      <c r="A59" s="61"/>
      <c r="B59" s="61"/>
      <c r="C59" s="61"/>
      <c r="D59" s="61"/>
      <c r="E59" s="61"/>
      <c r="F59" s="61"/>
      <c r="G59" s="61"/>
      <c r="H59" s="61"/>
      <c r="I59" s="61"/>
    </row>
    <row r="60" spans="1:9" ht="15.5">
      <c r="A60" s="61"/>
      <c r="B60" s="61"/>
      <c r="C60" s="61"/>
      <c r="D60" s="61"/>
      <c r="E60" s="61"/>
      <c r="F60" s="61"/>
      <c r="G60" s="61"/>
      <c r="H60" s="61"/>
      <c r="I60" s="61"/>
    </row>
    <row r="61" spans="1:9" ht="15.5">
      <c r="A61" s="61"/>
      <c r="B61" s="61"/>
      <c r="C61" s="61"/>
      <c r="D61" s="61"/>
      <c r="E61" s="61"/>
      <c r="F61" s="61"/>
      <c r="G61" s="61"/>
      <c r="H61" s="61"/>
      <c r="I61" s="61"/>
    </row>
    <row r="62" spans="1:9" ht="15.5">
      <c r="A62" s="61"/>
      <c r="B62" s="61"/>
      <c r="C62" s="61"/>
      <c r="D62" s="61"/>
      <c r="E62" s="61"/>
      <c r="F62" s="61"/>
      <c r="G62" s="61"/>
      <c r="H62" s="61"/>
      <c r="I62" s="61"/>
    </row>
    <row r="63" spans="1:9" ht="15.5">
      <c r="A63" s="61"/>
      <c r="B63" s="61"/>
      <c r="C63" s="61"/>
      <c r="D63" s="61"/>
      <c r="E63" s="61"/>
      <c r="F63" s="61"/>
      <c r="G63" s="61"/>
      <c r="H63" s="61"/>
      <c r="I63" s="61"/>
    </row>
    <row r="64" spans="1:9" ht="15.5">
      <c r="A64" s="61"/>
      <c r="B64" s="61"/>
      <c r="C64" s="61"/>
      <c r="D64" s="61"/>
      <c r="E64" s="61"/>
      <c r="F64" s="61"/>
      <c r="G64" s="61"/>
      <c r="H64" s="61"/>
      <c r="I64" s="61"/>
    </row>
    <row r="65" spans="1:9" ht="15.5">
      <c r="A65" s="61"/>
      <c r="B65" s="61"/>
      <c r="C65" s="61"/>
      <c r="D65" s="61"/>
      <c r="E65" s="61"/>
      <c r="F65" s="61"/>
      <c r="G65" s="61"/>
      <c r="H65" s="61"/>
      <c r="I65" s="61"/>
    </row>
    <row r="66" spans="1:9" ht="15.5">
      <c r="A66" s="61"/>
      <c r="B66" s="61"/>
      <c r="C66" s="61"/>
      <c r="D66" s="61"/>
      <c r="E66" s="61"/>
      <c r="F66" s="61"/>
      <c r="G66" s="61"/>
      <c r="H66" s="61"/>
      <c r="I66" s="61"/>
    </row>
    <row r="67" spans="1:9" ht="15.5">
      <c r="A67" s="61"/>
      <c r="B67" s="61"/>
      <c r="C67" s="61"/>
      <c r="D67" s="61"/>
      <c r="E67" s="61"/>
      <c r="F67" s="61"/>
      <c r="G67" s="61"/>
      <c r="H67" s="61"/>
      <c r="I67" s="61"/>
    </row>
    <row r="68" spans="1:9" ht="15.5">
      <c r="A68" s="61"/>
      <c r="B68" s="61"/>
      <c r="C68" s="61"/>
      <c r="D68" s="61"/>
      <c r="E68" s="61"/>
      <c r="F68" s="61"/>
      <c r="G68" s="61"/>
      <c r="H68" s="61"/>
      <c r="I68" s="61"/>
    </row>
    <row r="69" spans="1:9" ht="15.5">
      <c r="A69" s="61"/>
      <c r="B69" s="61"/>
      <c r="C69" s="61"/>
      <c r="D69" s="61"/>
      <c r="E69" s="61"/>
      <c r="F69" s="61"/>
      <c r="G69" s="61"/>
      <c r="H69" s="61"/>
      <c r="I69" s="61"/>
    </row>
    <row r="70" spans="1:9" ht="15.5">
      <c r="A70" s="61"/>
      <c r="B70" s="61"/>
      <c r="C70" s="61"/>
      <c r="D70" s="61"/>
      <c r="E70" s="61"/>
      <c r="F70" s="61"/>
      <c r="G70" s="61"/>
      <c r="H70" s="61"/>
      <c r="I70" s="61"/>
    </row>
    <row r="71" spans="1:9" ht="15.5">
      <c r="A71" s="61"/>
      <c r="B71" s="61"/>
      <c r="C71" s="61"/>
      <c r="D71" s="61"/>
      <c r="E71" s="61"/>
      <c r="F71" s="61"/>
      <c r="G71" s="61"/>
      <c r="H71" s="61"/>
      <c r="I71" s="61"/>
    </row>
    <row r="72" spans="1:9" ht="15.5">
      <c r="A72" s="61"/>
      <c r="B72" s="61"/>
      <c r="C72" s="61"/>
      <c r="D72" s="61"/>
      <c r="E72" s="61"/>
      <c r="F72" s="61"/>
      <c r="G72" s="61"/>
      <c r="H72" s="61"/>
      <c r="I72" s="61"/>
    </row>
    <row r="73" spans="1:9" ht="15.5">
      <c r="A73" s="61"/>
      <c r="B73" s="61"/>
      <c r="C73" s="61"/>
      <c r="D73" s="61"/>
      <c r="E73" s="61"/>
      <c r="F73" s="61"/>
      <c r="G73" s="61"/>
      <c r="H73" s="61"/>
      <c r="I73" s="61"/>
    </row>
    <row r="74" spans="1:9" ht="15.5">
      <c r="A74" s="61"/>
      <c r="B74" s="61"/>
      <c r="C74" s="61"/>
      <c r="D74" s="61"/>
      <c r="E74" s="61"/>
      <c r="F74" s="61"/>
      <c r="G74" s="61"/>
      <c r="H74" s="61"/>
      <c r="I74" s="61"/>
    </row>
    <row r="75" spans="1:9" ht="15.5">
      <c r="A75" s="61"/>
      <c r="B75" s="61"/>
      <c r="C75" s="61"/>
      <c r="D75" s="61"/>
      <c r="E75" s="61"/>
      <c r="F75" s="61"/>
      <c r="G75" s="61"/>
      <c r="H75" s="61"/>
      <c r="I75" s="61"/>
    </row>
    <row r="76" spans="1:9" ht="15.5">
      <c r="A76" s="61"/>
      <c r="B76" s="61"/>
      <c r="C76" s="61"/>
      <c r="D76" s="61"/>
      <c r="E76" s="61"/>
      <c r="F76" s="61"/>
      <c r="G76" s="61"/>
      <c r="H76" s="61"/>
      <c r="I76" s="61"/>
    </row>
    <row r="77" spans="1:9" ht="15.5">
      <c r="A77" s="61"/>
      <c r="B77" s="61"/>
      <c r="C77" s="61"/>
      <c r="D77" s="61"/>
      <c r="E77" s="61"/>
      <c r="F77" s="61"/>
      <c r="G77" s="61"/>
      <c r="H77" s="61"/>
      <c r="I77" s="61"/>
    </row>
    <row r="78" spans="1:9" ht="15.5">
      <c r="A78" s="61"/>
      <c r="B78" s="61"/>
      <c r="C78" s="61"/>
      <c r="D78" s="61"/>
      <c r="E78" s="61"/>
      <c r="F78" s="61"/>
      <c r="G78" s="61"/>
      <c r="H78" s="61"/>
      <c r="I78" s="61"/>
    </row>
    <row r="79" spans="1:9" ht="15.5">
      <c r="A79" s="61"/>
      <c r="B79" s="61"/>
      <c r="C79" s="61"/>
      <c r="D79" s="61"/>
      <c r="E79" s="61"/>
      <c r="F79" s="61"/>
      <c r="G79" s="61"/>
      <c r="H79" s="61"/>
      <c r="I79" s="61"/>
    </row>
    <row r="80" spans="1:9" ht="15.5">
      <c r="A80" s="61"/>
      <c r="B80" s="61"/>
      <c r="C80" s="61"/>
      <c r="D80" s="61"/>
      <c r="E80" s="61"/>
      <c r="F80" s="61"/>
      <c r="G80" s="61"/>
      <c r="H80" s="61"/>
      <c r="I80" s="61"/>
    </row>
    <row r="81" spans="1:9" ht="15.5">
      <c r="A81" s="61"/>
      <c r="B81" s="61"/>
      <c r="C81" s="61"/>
      <c r="D81" s="61"/>
      <c r="E81" s="61"/>
      <c r="F81" s="61"/>
      <c r="G81" s="61"/>
      <c r="H81" s="61"/>
      <c r="I81" s="61"/>
    </row>
    <row r="82" spans="1:9" ht="15.5">
      <c r="A82" s="61"/>
      <c r="B82" s="61"/>
      <c r="C82" s="61"/>
      <c r="D82" s="61"/>
      <c r="E82" s="61"/>
      <c r="F82" s="61"/>
      <c r="G82" s="61"/>
      <c r="H82" s="61"/>
      <c r="I82" s="61"/>
    </row>
    <row r="83" spans="1:9" ht="15.5">
      <c r="A83" s="61"/>
      <c r="B83" s="61"/>
      <c r="C83" s="61"/>
      <c r="D83" s="61"/>
      <c r="E83" s="61"/>
      <c r="F83" s="61"/>
      <c r="G83" s="61"/>
      <c r="H83" s="61"/>
      <c r="I83" s="61"/>
    </row>
    <row r="84" spans="1:9" ht="15.5">
      <c r="A84" s="61"/>
      <c r="B84" s="61"/>
      <c r="C84" s="61"/>
      <c r="D84" s="61"/>
      <c r="E84" s="61"/>
      <c r="F84" s="61"/>
      <c r="G84" s="61"/>
      <c r="H84" s="61"/>
      <c r="I84" s="61"/>
    </row>
    <row r="85" spans="1:9" ht="15.5">
      <c r="A85" s="61"/>
      <c r="B85" s="61"/>
      <c r="C85" s="61"/>
      <c r="D85" s="61"/>
      <c r="E85" s="61"/>
      <c r="F85" s="61"/>
      <c r="G85" s="61"/>
      <c r="H85" s="61"/>
      <c r="I85" s="61"/>
    </row>
    <row r="86" spans="1:9" ht="15.5">
      <c r="A86" s="61"/>
      <c r="B86" s="61"/>
      <c r="C86" s="61"/>
      <c r="D86" s="61"/>
      <c r="E86" s="61"/>
      <c r="F86" s="61"/>
      <c r="G86" s="61"/>
      <c r="H86" s="61"/>
      <c r="I86" s="61"/>
    </row>
    <row r="87" spans="1:9" ht="15.5">
      <c r="A87" s="61"/>
      <c r="B87" s="61"/>
      <c r="C87" s="61"/>
      <c r="D87" s="61"/>
      <c r="E87" s="61"/>
      <c r="F87" s="61"/>
      <c r="G87" s="61"/>
      <c r="H87" s="61"/>
      <c r="I87" s="61"/>
    </row>
    <row r="88" spans="1:9" ht="15.5">
      <c r="A88" s="61"/>
      <c r="B88" s="61"/>
      <c r="C88" s="61"/>
      <c r="D88" s="61"/>
      <c r="E88" s="61"/>
      <c r="F88" s="61"/>
      <c r="G88" s="61"/>
      <c r="H88" s="61"/>
      <c r="I88" s="61"/>
    </row>
    <row r="89" spans="1:9" ht="15.5">
      <c r="A89" s="61"/>
      <c r="B89" s="61"/>
      <c r="C89" s="61"/>
      <c r="D89" s="61"/>
      <c r="E89" s="61"/>
      <c r="F89" s="61"/>
      <c r="G89" s="61"/>
      <c r="H89" s="61"/>
      <c r="I89" s="61"/>
    </row>
    <row r="90" spans="1:9" ht="15.5">
      <c r="A90" s="61"/>
      <c r="B90" s="61"/>
      <c r="C90" s="61"/>
      <c r="D90" s="61"/>
      <c r="E90" s="61"/>
      <c r="F90" s="61"/>
      <c r="G90" s="61"/>
      <c r="H90" s="61"/>
      <c r="I90" s="61"/>
    </row>
    <row r="91" spans="1:9" ht="15.5">
      <c r="A91" s="61"/>
      <c r="B91" s="61"/>
      <c r="C91" s="61"/>
      <c r="D91" s="61"/>
      <c r="E91" s="61"/>
      <c r="F91" s="61"/>
      <c r="G91" s="61"/>
      <c r="H91" s="61"/>
      <c r="I91" s="61"/>
    </row>
    <row r="92" spans="1:9" ht="15.5">
      <c r="A92" s="61"/>
      <c r="B92" s="61"/>
      <c r="C92" s="61"/>
      <c r="D92" s="61"/>
      <c r="E92" s="61"/>
      <c r="F92" s="61"/>
      <c r="G92" s="61"/>
      <c r="H92" s="61"/>
      <c r="I92" s="61"/>
    </row>
    <row r="93" spans="1:9" ht="15.5">
      <c r="A93" s="61"/>
      <c r="B93" s="61"/>
      <c r="C93" s="61"/>
      <c r="D93" s="61"/>
      <c r="E93" s="61"/>
      <c r="F93" s="61"/>
      <c r="G93" s="61"/>
      <c r="H93" s="61"/>
      <c r="I93" s="61"/>
    </row>
    <row r="94" spans="1:9" ht="15.5">
      <c r="A94" s="61"/>
      <c r="B94" s="61"/>
      <c r="C94" s="61"/>
      <c r="D94" s="61"/>
      <c r="E94" s="61"/>
      <c r="F94" s="61"/>
      <c r="G94" s="61"/>
      <c r="H94" s="61"/>
      <c r="I94" s="61"/>
    </row>
    <row r="95" spans="1:9" ht="15.5">
      <c r="A95" s="61"/>
      <c r="B95" s="61"/>
      <c r="C95" s="61"/>
      <c r="D95" s="61"/>
      <c r="E95" s="61"/>
      <c r="F95" s="61"/>
      <c r="G95" s="61"/>
      <c r="H95" s="61"/>
      <c r="I95" s="61"/>
    </row>
    <row r="96" spans="1:9" ht="15.5">
      <c r="A96" s="61"/>
      <c r="B96" s="61"/>
      <c r="C96" s="61"/>
      <c r="D96" s="61"/>
      <c r="E96" s="61"/>
      <c r="F96" s="61"/>
      <c r="G96" s="61"/>
      <c r="H96" s="61"/>
      <c r="I96" s="61"/>
    </row>
    <row r="97" spans="1:9" ht="15.5">
      <c r="A97" s="61"/>
      <c r="B97" s="61"/>
      <c r="C97" s="61"/>
      <c r="D97" s="61"/>
      <c r="E97" s="61"/>
      <c r="F97" s="61"/>
      <c r="G97" s="61"/>
      <c r="H97" s="61"/>
      <c r="I97" s="61"/>
    </row>
    <row r="98" spans="1:9" ht="15.5">
      <c r="A98" s="61"/>
      <c r="B98" s="61"/>
      <c r="C98" s="61"/>
      <c r="D98" s="61"/>
      <c r="E98" s="61"/>
      <c r="F98" s="61"/>
      <c r="G98" s="61"/>
      <c r="H98" s="61"/>
      <c r="I98" s="61"/>
    </row>
    <row r="99" spans="1:9" ht="15.5">
      <c r="A99" s="61"/>
      <c r="B99" s="61"/>
      <c r="C99" s="61"/>
      <c r="D99" s="61"/>
      <c r="E99" s="61"/>
      <c r="F99" s="61"/>
      <c r="G99" s="61"/>
      <c r="H99" s="61"/>
      <c r="I99" s="61"/>
    </row>
    <row r="100" spans="1:9" ht="15.5">
      <c r="A100" s="61"/>
      <c r="B100" s="61"/>
      <c r="C100" s="61"/>
      <c r="D100" s="61"/>
      <c r="E100" s="61"/>
      <c r="F100" s="61"/>
      <c r="G100" s="61"/>
      <c r="H100" s="61"/>
      <c r="I100" s="61"/>
    </row>
    <row r="101" spans="1:9" ht="15.5">
      <c r="A101" s="61"/>
      <c r="B101" s="61"/>
      <c r="C101" s="61"/>
      <c r="D101" s="61"/>
      <c r="E101" s="61"/>
      <c r="F101" s="61"/>
      <c r="G101" s="61"/>
      <c r="H101" s="61"/>
      <c r="I101" s="61"/>
    </row>
    <row r="102" spans="1:9" ht="15.5">
      <c r="A102" s="61"/>
      <c r="B102" s="61"/>
      <c r="C102" s="61"/>
      <c r="D102" s="61"/>
      <c r="E102" s="61"/>
      <c r="F102" s="61"/>
      <c r="G102" s="61"/>
      <c r="H102" s="61"/>
      <c r="I102" s="61"/>
    </row>
    <row r="103" spans="1:9" ht="15.5">
      <c r="A103" s="61"/>
      <c r="B103" s="61"/>
      <c r="C103" s="61"/>
      <c r="D103" s="61"/>
      <c r="E103" s="61"/>
      <c r="F103" s="61"/>
      <c r="G103" s="61"/>
      <c r="H103" s="61"/>
      <c r="I103" s="61"/>
    </row>
    <row r="104" spans="1:9" ht="15.5">
      <c r="A104" s="61"/>
      <c r="B104" s="61"/>
      <c r="C104" s="61"/>
      <c r="D104" s="61"/>
      <c r="E104" s="61"/>
      <c r="F104" s="61"/>
      <c r="G104" s="61"/>
      <c r="H104" s="61"/>
      <c r="I104" s="61"/>
    </row>
    <row r="105" spans="1:9" ht="15.5">
      <c r="A105" s="61"/>
      <c r="B105" s="61"/>
      <c r="C105" s="61"/>
      <c r="D105" s="61"/>
      <c r="E105" s="61"/>
      <c r="F105" s="61"/>
      <c r="G105" s="61"/>
      <c r="H105" s="61"/>
      <c r="I105" s="61"/>
    </row>
    <row r="106" spans="1:9" ht="15.5">
      <c r="A106" s="61"/>
      <c r="B106" s="61"/>
      <c r="C106" s="61"/>
      <c r="D106" s="61"/>
      <c r="E106" s="61"/>
      <c r="F106" s="61"/>
      <c r="G106" s="61"/>
      <c r="H106" s="61"/>
      <c r="I106" s="61"/>
    </row>
    <row r="107" spans="1:9" ht="15.5">
      <c r="A107" s="61"/>
      <c r="B107" s="61"/>
      <c r="C107" s="61"/>
      <c r="D107" s="61"/>
      <c r="E107" s="61"/>
      <c r="F107" s="61"/>
      <c r="G107" s="61"/>
      <c r="H107" s="61"/>
      <c r="I107" s="61"/>
    </row>
    <row r="108" spans="1:9" ht="15.5">
      <c r="A108" s="61"/>
      <c r="B108" s="61"/>
      <c r="C108" s="61"/>
      <c r="D108" s="61"/>
      <c r="E108" s="61"/>
      <c r="F108" s="61"/>
      <c r="G108" s="61"/>
      <c r="H108" s="61"/>
      <c r="I108" s="61"/>
    </row>
    <row r="109" spans="1:9" ht="15.5">
      <c r="A109" s="61"/>
      <c r="B109" s="61"/>
      <c r="C109" s="61"/>
      <c r="D109" s="61"/>
      <c r="E109" s="61"/>
      <c r="F109" s="61"/>
      <c r="G109" s="61"/>
      <c r="H109" s="61"/>
      <c r="I109" s="61"/>
    </row>
    <row r="110" spans="1:9" ht="15.5">
      <c r="A110" s="61"/>
      <c r="B110" s="61"/>
      <c r="C110" s="61"/>
      <c r="D110" s="61"/>
      <c r="E110" s="61"/>
      <c r="F110" s="61"/>
      <c r="G110" s="61"/>
      <c r="H110" s="61"/>
      <c r="I110" s="61"/>
    </row>
    <row r="111" spans="1:9" ht="15.5">
      <c r="A111" s="61"/>
      <c r="B111" s="61"/>
      <c r="C111" s="61"/>
      <c r="D111" s="61"/>
      <c r="E111" s="61"/>
      <c r="F111" s="61"/>
      <c r="G111" s="61"/>
      <c r="H111" s="61"/>
      <c r="I111" s="61"/>
    </row>
    <row r="112" spans="1:9" ht="15.5">
      <c r="A112" s="61"/>
      <c r="B112" s="61"/>
      <c r="C112" s="61"/>
      <c r="D112" s="61"/>
      <c r="E112" s="61"/>
      <c r="F112" s="61"/>
      <c r="G112" s="61"/>
      <c r="H112" s="61"/>
      <c r="I112" s="61"/>
    </row>
    <row r="113" spans="1:9" ht="15.5">
      <c r="A113" s="61"/>
      <c r="B113" s="61"/>
      <c r="C113" s="61"/>
      <c r="D113" s="61"/>
      <c r="E113" s="61"/>
      <c r="F113" s="61"/>
      <c r="G113" s="61"/>
      <c r="H113" s="61"/>
      <c r="I113" s="61"/>
    </row>
    <row r="114" spans="1:9" ht="15.5">
      <c r="A114" s="61"/>
      <c r="B114" s="61"/>
      <c r="C114" s="61"/>
      <c r="D114" s="61"/>
      <c r="E114" s="61"/>
      <c r="F114" s="61"/>
      <c r="G114" s="61"/>
      <c r="H114" s="61"/>
      <c r="I114" s="61"/>
    </row>
    <row r="115" spans="1:9" ht="15.5">
      <c r="A115" s="61"/>
      <c r="B115" s="61"/>
      <c r="C115" s="61"/>
      <c r="D115" s="61"/>
      <c r="E115" s="61"/>
      <c r="F115" s="61"/>
      <c r="G115" s="61"/>
      <c r="H115" s="61"/>
      <c r="I115" s="61"/>
    </row>
    <row r="116" spans="1:9" ht="15.5">
      <c r="A116" s="61"/>
      <c r="B116" s="61"/>
      <c r="C116" s="61"/>
      <c r="D116" s="61"/>
      <c r="E116" s="61"/>
      <c r="F116" s="61"/>
      <c r="G116" s="61"/>
      <c r="H116" s="61"/>
      <c r="I116" s="61"/>
    </row>
    <row r="117" spans="1:9" ht="15.5">
      <c r="A117" s="61"/>
      <c r="B117" s="61"/>
      <c r="C117" s="61"/>
      <c r="D117" s="61"/>
      <c r="E117" s="61"/>
      <c r="F117" s="61"/>
      <c r="G117" s="61"/>
      <c r="H117" s="61"/>
      <c r="I117" s="61"/>
    </row>
    <row r="118" spans="1:9" ht="15.5">
      <c r="A118" s="61"/>
      <c r="B118" s="61"/>
      <c r="C118" s="61"/>
      <c r="D118" s="61"/>
      <c r="E118" s="61"/>
      <c r="F118" s="61"/>
      <c r="G118" s="61"/>
      <c r="H118" s="61"/>
      <c r="I118" s="61"/>
    </row>
    <row r="119" spans="1:9" ht="15.5">
      <c r="A119" s="61"/>
      <c r="B119" s="61"/>
      <c r="C119" s="61"/>
      <c r="D119" s="61"/>
      <c r="E119" s="61"/>
      <c r="F119" s="61"/>
      <c r="G119" s="61"/>
      <c r="H119" s="61"/>
      <c r="I119" s="61"/>
    </row>
    <row r="120" spans="1:9" ht="15.5">
      <c r="A120" s="61"/>
      <c r="B120" s="61"/>
      <c r="C120" s="61"/>
      <c r="D120" s="61"/>
      <c r="E120" s="61"/>
      <c r="F120" s="61"/>
      <c r="G120" s="61"/>
      <c r="H120" s="61"/>
      <c r="I120" s="61"/>
    </row>
    <row r="121" spans="1:9" ht="15.5">
      <c r="A121" s="61"/>
      <c r="B121" s="61"/>
      <c r="C121" s="61"/>
      <c r="D121" s="61"/>
      <c r="E121" s="61"/>
      <c r="F121" s="61"/>
      <c r="G121" s="61"/>
      <c r="H121" s="61"/>
      <c r="I121" s="61"/>
    </row>
    <row r="122" spans="1:9" ht="15.5">
      <c r="A122" s="61"/>
      <c r="B122" s="61"/>
      <c r="C122" s="61"/>
      <c r="D122" s="61"/>
      <c r="E122" s="61"/>
      <c r="F122" s="61"/>
      <c r="G122" s="61"/>
      <c r="H122" s="61"/>
      <c r="I122" s="61"/>
    </row>
    <row r="123" spans="1:9" ht="15.5">
      <c r="A123" s="61"/>
      <c r="B123" s="61"/>
      <c r="C123" s="61"/>
      <c r="D123" s="61"/>
      <c r="E123" s="61"/>
      <c r="F123" s="61"/>
      <c r="G123" s="61"/>
      <c r="H123" s="61"/>
      <c r="I123" s="61"/>
    </row>
    <row r="124" spans="1:9" ht="15.5">
      <c r="A124" s="61"/>
      <c r="B124" s="61"/>
      <c r="C124" s="61"/>
      <c r="D124" s="61"/>
      <c r="E124" s="61"/>
      <c r="F124" s="61"/>
      <c r="G124" s="61"/>
      <c r="H124" s="61"/>
      <c r="I124" s="61"/>
    </row>
    <row r="125" spans="1:9" ht="15.5">
      <c r="A125" s="61"/>
      <c r="B125" s="61"/>
      <c r="C125" s="61"/>
      <c r="D125" s="61"/>
      <c r="E125" s="61"/>
      <c r="F125" s="61"/>
      <c r="G125" s="61"/>
      <c r="H125" s="61"/>
      <c r="I125" s="61"/>
    </row>
    <row r="126" spans="1:9" ht="15.5">
      <c r="A126" s="61"/>
      <c r="B126" s="61"/>
      <c r="C126" s="61"/>
      <c r="D126" s="61"/>
      <c r="E126" s="61"/>
      <c r="F126" s="61"/>
      <c r="G126" s="61"/>
      <c r="H126" s="61"/>
      <c r="I126" s="61"/>
    </row>
    <row r="127" spans="1:9" ht="15.5">
      <c r="A127" s="61"/>
      <c r="B127" s="61"/>
      <c r="C127" s="61"/>
      <c r="D127" s="61"/>
      <c r="E127" s="61"/>
      <c r="F127" s="61"/>
      <c r="G127" s="61"/>
      <c r="H127" s="61"/>
      <c r="I127" s="61"/>
    </row>
    <row r="128" spans="1:9" ht="15.5">
      <c r="A128" s="61"/>
      <c r="B128" s="61"/>
      <c r="C128" s="61"/>
      <c r="D128" s="61"/>
      <c r="E128" s="61"/>
      <c r="F128" s="61"/>
      <c r="G128" s="61"/>
      <c r="H128" s="61"/>
      <c r="I128" s="61"/>
    </row>
    <row r="129" spans="1:9" ht="15.5">
      <c r="A129" s="61"/>
      <c r="B129" s="61"/>
      <c r="C129" s="61"/>
      <c r="D129" s="61"/>
      <c r="E129" s="61"/>
      <c r="F129" s="61"/>
      <c r="G129" s="61"/>
      <c r="H129" s="61"/>
      <c r="I129" s="61"/>
    </row>
    <row r="130" spans="1:9" ht="15.5">
      <c r="A130" s="61"/>
      <c r="B130" s="61"/>
      <c r="C130" s="61"/>
      <c r="D130" s="61"/>
      <c r="E130" s="61"/>
      <c r="F130" s="61"/>
      <c r="G130" s="61"/>
      <c r="H130" s="61"/>
      <c r="I130" s="61"/>
    </row>
    <row r="131" spans="1:9" ht="15.5">
      <c r="A131" s="61"/>
      <c r="B131" s="61"/>
      <c r="C131" s="61"/>
      <c r="D131" s="61"/>
      <c r="E131" s="61"/>
      <c r="F131" s="61"/>
      <c r="G131" s="61"/>
      <c r="H131" s="61"/>
      <c r="I131" s="61"/>
    </row>
    <row r="132" spans="1:9" ht="15.5">
      <c r="A132" s="61"/>
      <c r="B132" s="61"/>
      <c r="C132" s="61"/>
      <c r="D132" s="61"/>
      <c r="E132" s="61"/>
      <c r="F132" s="61"/>
      <c r="G132" s="61"/>
      <c r="H132" s="61"/>
      <c r="I132" s="61"/>
    </row>
    <row r="133" spans="1:9" ht="15.5">
      <c r="A133" s="61"/>
      <c r="B133" s="61"/>
      <c r="C133" s="61"/>
      <c r="D133" s="61"/>
      <c r="E133" s="61"/>
      <c r="F133" s="61"/>
      <c r="G133" s="61"/>
      <c r="H133" s="61"/>
      <c r="I133" s="61"/>
    </row>
    <row r="134" spans="1:9" ht="15.5">
      <c r="A134" s="61"/>
      <c r="B134" s="61"/>
      <c r="C134" s="61"/>
      <c r="D134" s="61"/>
      <c r="E134" s="61"/>
      <c r="F134" s="61"/>
      <c r="G134" s="61"/>
      <c r="H134" s="61"/>
      <c r="I134" s="61"/>
    </row>
    <row r="135" spans="1:9" ht="15.5">
      <c r="A135" s="61"/>
      <c r="B135" s="61"/>
      <c r="C135" s="61"/>
      <c r="D135" s="61"/>
      <c r="E135" s="61"/>
      <c r="F135" s="61"/>
      <c r="G135" s="61"/>
      <c r="H135" s="61"/>
      <c r="I135" s="61"/>
    </row>
    <row r="136" spans="1:9" ht="15.5">
      <c r="A136" s="61"/>
      <c r="B136" s="61"/>
      <c r="C136" s="61"/>
      <c r="D136" s="61"/>
      <c r="E136" s="61"/>
      <c r="F136" s="61"/>
      <c r="G136" s="61"/>
      <c r="H136" s="61"/>
      <c r="I136" s="61"/>
    </row>
    <row r="137" spans="1:9" ht="15.5">
      <c r="A137" s="61"/>
      <c r="B137" s="61"/>
      <c r="C137" s="61"/>
      <c r="D137" s="61"/>
      <c r="E137" s="61"/>
      <c r="F137" s="61"/>
      <c r="G137" s="61"/>
      <c r="H137" s="61"/>
      <c r="I137" s="61"/>
    </row>
    <row r="138" spans="1:9" ht="15.5">
      <c r="A138" s="61"/>
      <c r="B138" s="61"/>
      <c r="C138" s="61"/>
      <c r="D138" s="61"/>
      <c r="E138" s="61"/>
      <c r="F138" s="61"/>
      <c r="G138" s="61"/>
      <c r="H138" s="61"/>
      <c r="I138" s="61"/>
    </row>
    <row r="139" spans="1:9" ht="15.5">
      <c r="A139" s="61"/>
      <c r="B139" s="61"/>
      <c r="C139" s="61"/>
      <c r="D139" s="61"/>
      <c r="E139" s="61"/>
      <c r="F139" s="61"/>
      <c r="G139" s="61"/>
      <c r="H139" s="61"/>
      <c r="I139" s="61"/>
    </row>
    <row r="140" spans="1:9" ht="15.5">
      <c r="A140" s="61"/>
      <c r="B140" s="61"/>
      <c r="C140" s="61"/>
      <c r="D140" s="61"/>
      <c r="E140" s="61"/>
      <c r="F140" s="61"/>
      <c r="G140" s="61"/>
      <c r="H140" s="61"/>
      <c r="I140" s="61"/>
    </row>
    <row r="141" spans="1:9" ht="15.5">
      <c r="A141" s="61"/>
      <c r="B141" s="61"/>
      <c r="C141" s="61"/>
      <c r="D141" s="61"/>
      <c r="E141" s="61"/>
      <c r="F141" s="61"/>
      <c r="G141" s="61"/>
      <c r="H141" s="61"/>
      <c r="I141" s="61"/>
    </row>
    <row r="142" spans="1:9" ht="15.5">
      <c r="A142" s="61"/>
      <c r="B142" s="61"/>
      <c r="C142" s="61"/>
      <c r="D142" s="61"/>
      <c r="E142" s="61"/>
      <c r="F142" s="61"/>
      <c r="G142" s="61"/>
      <c r="H142" s="61"/>
      <c r="I142" s="61"/>
    </row>
    <row r="143" spans="1:9" ht="15.5">
      <c r="A143" s="61"/>
      <c r="B143" s="61"/>
      <c r="C143" s="61"/>
      <c r="D143" s="61"/>
      <c r="E143" s="61"/>
      <c r="F143" s="61"/>
      <c r="G143" s="61"/>
      <c r="H143" s="61"/>
      <c r="I143" s="61"/>
    </row>
    <row r="144" spans="1:9" ht="15.5">
      <c r="A144" s="61"/>
      <c r="B144" s="61"/>
      <c r="C144" s="61"/>
      <c r="D144" s="61"/>
      <c r="E144" s="61"/>
      <c r="F144" s="61"/>
      <c r="G144" s="61"/>
      <c r="H144" s="61"/>
      <c r="I144" s="61"/>
    </row>
    <row r="145" spans="1:9" ht="15.5">
      <c r="A145" s="61"/>
      <c r="B145" s="61"/>
      <c r="C145" s="61"/>
      <c r="D145" s="61"/>
      <c r="E145" s="61"/>
      <c r="F145" s="61"/>
      <c r="G145" s="61"/>
      <c r="H145" s="61"/>
      <c r="I145" s="61"/>
    </row>
    <row r="146" spans="1:9" ht="15.5">
      <c r="A146" s="61"/>
      <c r="B146" s="61"/>
      <c r="C146" s="61"/>
      <c r="D146" s="61"/>
      <c r="E146" s="61"/>
      <c r="F146" s="61"/>
      <c r="G146" s="61"/>
      <c r="H146" s="61"/>
      <c r="I146" s="61"/>
    </row>
    <row r="147" spans="1:9" ht="15.5">
      <c r="A147" s="61"/>
      <c r="B147" s="61"/>
      <c r="C147" s="61"/>
      <c r="D147" s="61"/>
      <c r="E147" s="61"/>
      <c r="F147" s="61"/>
      <c r="G147" s="61"/>
      <c r="H147" s="61"/>
      <c r="I147" s="61"/>
    </row>
    <row r="148" spans="1:9" ht="15.5">
      <c r="A148" s="61"/>
      <c r="B148" s="61"/>
      <c r="C148" s="61"/>
      <c r="D148" s="61"/>
      <c r="E148" s="61"/>
      <c r="F148" s="61"/>
      <c r="G148" s="61"/>
      <c r="H148" s="61"/>
      <c r="I148" s="61"/>
    </row>
    <row r="149" spans="1:9" ht="15.5">
      <c r="A149" s="61"/>
      <c r="B149" s="61"/>
      <c r="C149" s="61"/>
      <c r="D149" s="61"/>
      <c r="E149" s="61"/>
      <c r="F149" s="61"/>
      <c r="G149" s="61"/>
      <c r="H149" s="61"/>
      <c r="I149" s="61"/>
    </row>
    <row r="150" spans="1:9" ht="15.5">
      <c r="A150" s="61"/>
      <c r="B150" s="61"/>
      <c r="C150" s="61"/>
      <c r="D150" s="61"/>
      <c r="E150" s="61"/>
      <c r="F150" s="61"/>
      <c r="G150" s="61"/>
      <c r="H150" s="61"/>
      <c r="I150" s="61"/>
    </row>
    <row r="151" spans="1:9" ht="15.5">
      <c r="A151" s="61"/>
      <c r="B151" s="61"/>
      <c r="C151" s="61"/>
      <c r="D151" s="61"/>
      <c r="E151" s="61"/>
      <c r="F151" s="61"/>
      <c r="G151" s="61"/>
      <c r="H151" s="61"/>
      <c r="I151" s="61"/>
    </row>
    <row r="152" spans="1:9" ht="15.5">
      <c r="A152" s="61"/>
      <c r="B152" s="61"/>
      <c r="C152" s="61"/>
      <c r="D152" s="61"/>
      <c r="E152" s="61"/>
      <c r="F152" s="61"/>
      <c r="G152" s="61"/>
      <c r="H152" s="61"/>
      <c r="I152" s="61"/>
    </row>
    <row r="153" spans="1:9" ht="15.5">
      <c r="A153" s="61"/>
      <c r="B153" s="61"/>
      <c r="C153" s="61"/>
      <c r="D153" s="61"/>
      <c r="E153" s="61"/>
      <c r="F153" s="61"/>
      <c r="G153" s="61"/>
      <c r="H153" s="61"/>
      <c r="I153" s="61"/>
    </row>
    <row r="154" spans="1:9" ht="15.5">
      <c r="A154" s="61"/>
      <c r="B154" s="61"/>
      <c r="C154" s="61"/>
      <c r="D154" s="61"/>
      <c r="E154" s="61"/>
      <c r="F154" s="61"/>
      <c r="G154" s="61"/>
      <c r="H154" s="61"/>
      <c r="I154" s="61"/>
    </row>
    <row r="155" spans="1:9" ht="15.5">
      <c r="A155" s="61"/>
      <c r="B155" s="61"/>
      <c r="C155" s="61"/>
      <c r="D155" s="61"/>
      <c r="E155" s="61"/>
      <c r="F155" s="61"/>
      <c r="G155" s="61"/>
      <c r="H155" s="61"/>
      <c r="I155" s="61"/>
    </row>
    <row r="156" spans="1:9" ht="15.5">
      <c r="A156" s="61"/>
      <c r="B156" s="61"/>
      <c r="C156" s="61"/>
      <c r="D156" s="61"/>
      <c r="E156" s="61"/>
      <c r="F156" s="61"/>
      <c r="G156" s="61"/>
      <c r="H156" s="61"/>
      <c r="I156" s="61"/>
    </row>
    <row r="157" spans="1:9" ht="15.5">
      <c r="A157" s="61"/>
      <c r="B157" s="61"/>
      <c r="C157" s="61"/>
      <c r="D157" s="61"/>
      <c r="E157" s="61"/>
      <c r="F157" s="61"/>
      <c r="G157" s="61"/>
      <c r="H157" s="61"/>
      <c r="I157" s="61"/>
    </row>
    <row r="158" spans="1:9" ht="15.5">
      <c r="A158" s="61"/>
      <c r="B158" s="61"/>
      <c r="C158" s="61"/>
      <c r="D158" s="61"/>
      <c r="E158" s="61"/>
      <c r="F158" s="61"/>
      <c r="G158" s="61"/>
      <c r="H158" s="61"/>
      <c r="I158" s="61"/>
    </row>
    <row r="159" spans="1:9" ht="15.5">
      <c r="A159" s="61"/>
      <c r="B159" s="61"/>
      <c r="C159" s="61"/>
      <c r="D159" s="61"/>
      <c r="E159" s="61"/>
      <c r="F159" s="61"/>
      <c r="G159" s="61"/>
      <c r="H159" s="61"/>
      <c r="I159" s="61"/>
    </row>
    <row r="160" spans="1:9" ht="15.5">
      <c r="A160" s="61"/>
      <c r="B160" s="61"/>
      <c r="C160" s="61"/>
      <c r="D160" s="61"/>
      <c r="E160" s="61"/>
      <c r="F160" s="61"/>
      <c r="G160" s="61"/>
      <c r="H160" s="61"/>
      <c r="I160" s="61"/>
    </row>
    <row r="161" spans="1:9" ht="15.5">
      <c r="A161" s="61"/>
      <c r="B161" s="61"/>
      <c r="C161" s="61"/>
      <c r="D161" s="61"/>
      <c r="E161" s="61"/>
      <c r="F161" s="61"/>
      <c r="G161" s="61"/>
      <c r="H161" s="61"/>
      <c r="I161" s="61"/>
    </row>
    <row r="162" spans="1:9" ht="15.5">
      <c r="A162" s="61"/>
      <c r="B162" s="61"/>
      <c r="C162" s="61"/>
      <c r="D162" s="61"/>
      <c r="E162" s="61"/>
      <c r="F162" s="61"/>
      <c r="G162" s="61"/>
      <c r="H162" s="61"/>
      <c r="I162" s="61"/>
    </row>
    <row r="163" spans="1:9" ht="15.5">
      <c r="A163" s="61"/>
      <c r="B163" s="61"/>
      <c r="C163" s="61"/>
      <c r="D163" s="61"/>
      <c r="E163" s="61"/>
      <c r="F163" s="61"/>
      <c r="G163" s="61"/>
      <c r="H163" s="61"/>
      <c r="I163" s="61"/>
    </row>
    <row r="164" spans="1:9" ht="15.5">
      <c r="A164" s="61"/>
      <c r="B164" s="61"/>
      <c r="C164" s="61"/>
      <c r="D164" s="61"/>
      <c r="E164" s="61"/>
      <c r="F164" s="61"/>
      <c r="G164" s="61"/>
      <c r="H164" s="61"/>
      <c r="I164" s="61"/>
    </row>
    <row r="165" spans="1:9" ht="15.5">
      <c r="A165" s="61"/>
      <c r="B165" s="61"/>
      <c r="C165" s="61"/>
      <c r="D165" s="61"/>
      <c r="E165" s="61"/>
      <c r="F165" s="61"/>
      <c r="G165" s="61"/>
      <c r="H165" s="61"/>
      <c r="I165" s="61"/>
    </row>
    <row r="166" spans="1:9" ht="15.5">
      <c r="A166" s="61"/>
      <c r="B166" s="61"/>
      <c r="C166" s="61"/>
      <c r="D166" s="61"/>
      <c r="E166" s="61"/>
      <c r="F166" s="61"/>
      <c r="G166" s="61"/>
      <c r="H166" s="61"/>
      <c r="I166" s="61"/>
    </row>
    <row r="167" spans="1:9" ht="15.5">
      <c r="A167" s="61"/>
      <c r="B167" s="61"/>
      <c r="C167" s="61"/>
      <c r="D167" s="61"/>
      <c r="E167" s="61"/>
      <c r="F167" s="61"/>
      <c r="G167" s="61"/>
      <c r="H167" s="61"/>
      <c r="I167" s="61"/>
    </row>
    <row r="168" spans="1:9" ht="15.5">
      <c r="A168" s="61"/>
      <c r="B168" s="61"/>
      <c r="C168" s="61"/>
      <c r="D168" s="61"/>
      <c r="E168" s="61"/>
      <c r="F168" s="61"/>
      <c r="G168" s="61"/>
      <c r="H168" s="61"/>
      <c r="I168" s="61"/>
    </row>
    <row r="169" spans="1:9" ht="15.5">
      <c r="A169" s="61"/>
      <c r="B169" s="61"/>
      <c r="C169" s="61"/>
      <c r="D169" s="61"/>
      <c r="E169" s="61"/>
      <c r="F169" s="61"/>
      <c r="G169" s="61"/>
      <c r="H169" s="61"/>
      <c r="I169" s="61"/>
    </row>
    <row r="170" spans="1:9" ht="15.5">
      <c r="A170" s="61"/>
      <c r="B170" s="61"/>
      <c r="C170" s="61"/>
      <c r="D170" s="61"/>
      <c r="E170" s="61"/>
      <c r="F170" s="61"/>
      <c r="G170" s="61"/>
      <c r="H170" s="61"/>
      <c r="I170" s="61"/>
    </row>
    <row r="171" spans="1:9" ht="15.5">
      <c r="A171" s="61"/>
      <c r="B171" s="61"/>
      <c r="C171" s="61"/>
      <c r="D171" s="61"/>
      <c r="E171" s="61"/>
      <c r="F171" s="61"/>
      <c r="G171" s="61"/>
      <c r="H171" s="61"/>
      <c r="I171" s="61"/>
    </row>
    <row r="172" spans="1:9" ht="15.5">
      <c r="A172" s="61"/>
      <c r="B172" s="61"/>
      <c r="C172" s="61"/>
      <c r="D172" s="61"/>
      <c r="E172" s="61"/>
      <c r="F172" s="61"/>
      <c r="G172" s="61"/>
      <c r="H172" s="61"/>
      <c r="I172" s="61"/>
    </row>
    <row r="173" spans="1:9" ht="15.5">
      <c r="A173" s="61"/>
      <c r="B173" s="61"/>
      <c r="C173" s="61"/>
      <c r="D173" s="61"/>
      <c r="E173" s="61"/>
      <c r="F173" s="61"/>
      <c r="G173" s="61"/>
      <c r="H173" s="61"/>
      <c r="I173" s="61"/>
    </row>
    <row r="174" spans="1:9" ht="15.5">
      <c r="A174" s="61"/>
      <c r="B174" s="61"/>
      <c r="C174" s="61"/>
      <c r="D174" s="61"/>
      <c r="E174" s="61"/>
      <c r="F174" s="61"/>
      <c r="G174" s="61"/>
      <c r="H174" s="61"/>
      <c r="I174" s="61"/>
    </row>
    <row r="175" spans="1:9" ht="15.5">
      <c r="A175" s="61"/>
      <c r="B175" s="61"/>
      <c r="C175" s="61"/>
      <c r="D175" s="61"/>
      <c r="E175" s="61"/>
      <c r="F175" s="61"/>
      <c r="G175" s="61"/>
      <c r="H175" s="61"/>
      <c r="I175" s="61"/>
    </row>
    <row r="176" spans="1:9" ht="15.5">
      <c r="A176" s="61"/>
      <c r="B176" s="61"/>
      <c r="C176" s="61"/>
      <c r="D176" s="61"/>
      <c r="E176" s="61"/>
      <c r="F176" s="61"/>
      <c r="G176" s="61"/>
      <c r="H176" s="61"/>
      <c r="I176" s="61"/>
    </row>
    <row r="177" spans="1:9" ht="15.5">
      <c r="A177" s="61"/>
      <c r="B177" s="61"/>
      <c r="C177" s="61"/>
      <c r="D177" s="61"/>
      <c r="E177" s="61"/>
      <c r="F177" s="61"/>
      <c r="G177" s="61"/>
      <c r="H177" s="61"/>
      <c r="I177" s="61"/>
    </row>
    <row r="178" spans="1:9" ht="15.5">
      <c r="A178" s="61"/>
      <c r="B178" s="61"/>
      <c r="C178" s="61"/>
      <c r="D178" s="61"/>
      <c r="E178" s="61"/>
      <c r="F178" s="61"/>
      <c r="G178" s="61"/>
      <c r="H178" s="61"/>
      <c r="I178" s="61"/>
    </row>
    <row r="179" spans="1:9" ht="15.5">
      <c r="A179" s="61"/>
      <c r="B179" s="61"/>
      <c r="C179" s="61"/>
      <c r="D179" s="61"/>
      <c r="E179" s="61"/>
      <c r="F179" s="61"/>
      <c r="G179" s="61"/>
      <c r="H179" s="61"/>
      <c r="I179" s="61"/>
    </row>
    <row r="180" spans="1:9" ht="15.5">
      <c r="A180" s="61"/>
      <c r="B180" s="61"/>
      <c r="C180" s="61"/>
      <c r="D180" s="61"/>
      <c r="E180" s="61"/>
      <c r="F180" s="61"/>
      <c r="G180" s="61"/>
      <c r="H180" s="61"/>
      <c r="I180" s="61"/>
    </row>
    <row r="181" spans="1:9" ht="15.5">
      <c r="A181" s="61"/>
      <c r="B181" s="61"/>
      <c r="C181" s="61"/>
      <c r="D181" s="61"/>
      <c r="E181" s="61"/>
      <c r="F181" s="61"/>
      <c r="G181" s="61"/>
      <c r="H181" s="61"/>
      <c r="I181" s="61"/>
    </row>
    <row r="182" spans="1:9" ht="15.5">
      <c r="A182" s="61"/>
      <c r="B182" s="61"/>
      <c r="C182" s="61"/>
      <c r="D182" s="61"/>
      <c r="E182" s="61"/>
      <c r="F182" s="61"/>
      <c r="G182" s="61"/>
      <c r="H182" s="61"/>
      <c r="I182" s="61"/>
    </row>
    <row r="183" spans="1:9" ht="15.5">
      <c r="A183" s="61"/>
      <c r="B183" s="61"/>
      <c r="C183" s="61"/>
      <c r="D183" s="61"/>
      <c r="E183" s="61"/>
      <c r="F183" s="61"/>
      <c r="G183" s="61"/>
      <c r="H183" s="61"/>
      <c r="I183" s="61"/>
    </row>
    <row r="184" spans="1:9" ht="15.5">
      <c r="A184" s="61"/>
      <c r="B184" s="61"/>
      <c r="C184" s="61"/>
      <c r="D184" s="61"/>
      <c r="E184" s="61"/>
      <c r="F184" s="61"/>
      <c r="G184" s="61"/>
      <c r="H184" s="61"/>
      <c r="I184" s="61"/>
    </row>
    <row r="185" spans="1:9" ht="15.5">
      <c r="A185" s="61"/>
      <c r="B185" s="61"/>
      <c r="C185" s="61"/>
      <c r="D185" s="61"/>
      <c r="E185" s="61"/>
      <c r="F185" s="61"/>
      <c r="G185" s="61"/>
      <c r="H185" s="61"/>
      <c r="I185" s="61"/>
    </row>
    <row r="186" spans="1:9" ht="15.5">
      <c r="A186" s="61"/>
      <c r="B186" s="61"/>
      <c r="C186" s="61"/>
      <c r="D186" s="61"/>
      <c r="E186" s="61"/>
      <c r="F186" s="61"/>
      <c r="G186" s="61"/>
      <c r="H186" s="61"/>
      <c r="I186" s="61"/>
    </row>
    <row r="187" spans="1:9" ht="15.5">
      <c r="A187" s="61"/>
      <c r="B187" s="61"/>
      <c r="C187" s="61"/>
      <c r="D187" s="61"/>
      <c r="E187" s="61"/>
      <c r="F187" s="61"/>
      <c r="G187" s="61"/>
      <c r="H187" s="61"/>
      <c r="I187" s="61"/>
    </row>
    <row r="188" spans="1:9" ht="15.5">
      <c r="A188" s="61"/>
      <c r="B188" s="61"/>
      <c r="C188" s="61"/>
      <c r="D188" s="61"/>
      <c r="E188" s="61"/>
      <c r="F188" s="61"/>
      <c r="G188" s="61"/>
      <c r="H188" s="61"/>
      <c r="I188" s="61"/>
    </row>
    <row r="189" spans="1:9" ht="15.5">
      <c r="A189" s="61"/>
      <c r="B189" s="61"/>
      <c r="C189" s="61"/>
      <c r="D189" s="61"/>
      <c r="E189" s="61"/>
      <c r="F189" s="61"/>
      <c r="G189" s="61"/>
      <c r="H189" s="61"/>
      <c r="I189" s="61"/>
    </row>
    <row r="190" spans="1:9" ht="15.5">
      <c r="A190" s="61"/>
      <c r="B190" s="61"/>
      <c r="C190" s="61"/>
      <c r="D190" s="61"/>
      <c r="E190" s="61"/>
      <c r="F190" s="61"/>
      <c r="G190" s="61"/>
      <c r="H190" s="61"/>
      <c r="I190" s="61"/>
    </row>
    <row r="191" spans="1:9" ht="15.5">
      <c r="A191" s="61"/>
      <c r="B191" s="61"/>
      <c r="C191" s="61"/>
      <c r="D191" s="61"/>
      <c r="E191" s="61"/>
      <c r="F191" s="61"/>
      <c r="G191" s="61"/>
      <c r="H191" s="61"/>
      <c r="I191" s="61"/>
    </row>
    <row r="192" spans="1:9" ht="15.5">
      <c r="A192" s="61"/>
      <c r="B192" s="61"/>
      <c r="C192" s="61"/>
      <c r="D192" s="61"/>
      <c r="E192" s="61"/>
      <c r="F192" s="61"/>
      <c r="G192" s="61"/>
      <c r="H192" s="61"/>
      <c r="I192" s="61"/>
    </row>
    <row r="193" spans="1:9" ht="15.5">
      <c r="A193" s="61"/>
      <c r="B193" s="61"/>
      <c r="C193" s="61"/>
      <c r="D193" s="61"/>
      <c r="E193" s="61"/>
      <c r="F193" s="61"/>
      <c r="G193" s="61"/>
      <c r="H193" s="61"/>
      <c r="I193" s="61"/>
    </row>
    <row r="194" spans="1:9" ht="15.5">
      <c r="A194" s="61"/>
      <c r="B194" s="61"/>
      <c r="C194" s="61"/>
      <c r="D194" s="61"/>
      <c r="E194" s="61"/>
      <c r="F194" s="61"/>
      <c r="G194" s="61"/>
      <c r="H194" s="61"/>
      <c r="I194" s="61"/>
    </row>
    <row r="195" spans="1:9" ht="15.5">
      <c r="A195" s="61"/>
      <c r="B195" s="61"/>
      <c r="C195" s="61"/>
      <c r="D195" s="61"/>
      <c r="E195" s="61"/>
      <c r="F195" s="61"/>
      <c r="G195" s="61"/>
      <c r="H195" s="61"/>
      <c r="I195" s="61"/>
    </row>
    <row r="196" spans="1:9" ht="15.5">
      <c r="A196" s="61"/>
      <c r="B196" s="61"/>
      <c r="C196" s="61"/>
      <c r="D196" s="61"/>
      <c r="E196" s="61"/>
      <c r="F196" s="61"/>
      <c r="G196" s="61"/>
      <c r="H196" s="61"/>
      <c r="I196" s="61"/>
    </row>
    <row r="197" spans="1:9" ht="15.5">
      <c r="A197" s="61"/>
      <c r="B197" s="61"/>
      <c r="C197" s="61"/>
      <c r="D197" s="61"/>
      <c r="E197" s="61"/>
      <c r="F197" s="61"/>
      <c r="G197" s="61"/>
      <c r="H197" s="61"/>
      <c r="I197" s="61"/>
    </row>
    <row r="198" spans="1:9" ht="15.5">
      <c r="A198" s="61"/>
      <c r="B198" s="61"/>
      <c r="C198" s="61"/>
      <c r="D198" s="61"/>
      <c r="E198" s="61"/>
      <c r="F198" s="61"/>
      <c r="G198" s="61"/>
      <c r="H198" s="61"/>
      <c r="I198" s="61"/>
    </row>
    <row r="199" spans="1:9" ht="15.5">
      <c r="A199" s="61"/>
      <c r="B199" s="61"/>
      <c r="C199" s="61"/>
      <c r="D199" s="61"/>
      <c r="E199" s="61"/>
      <c r="F199" s="61"/>
      <c r="G199" s="61"/>
      <c r="H199" s="61"/>
      <c r="I199" s="61"/>
    </row>
    <row r="200" spans="1:9" ht="15.5">
      <c r="A200" s="61"/>
      <c r="B200" s="61"/>
      <c r="C200" s="61"/>
      <c r="D200" s="61"/>
      <c r="E200" s="61"/>
      <c r="F200" s="61"/>
      <c r="G200" s="61"/>
      <c r="H200" s="61"/>
      <c r="I200" s="61"/>
    </row>
    <row r="201" spans="1:9" ht="15.5">
      <c r="A201" s="61"/>
      <c r="B201" s="61"/>
      <c r="C201" s="61"/>
      <c r="D201" s="61"/>
      <c r="E201" s="61"/>
      <c r="F201" s="61"/>
      <c r="G201" s="61"/>
      <c r="H201" s="61"/>
      <c r="I201" s="61"/>
    </row>
    <row r="202" spans="1:9" ht="15.5">
      <c r="A202" s="61"/>
      <c r="B202" s="61"/>
      <c r="C202" s="61"/>
      <c r="D202" s="61"/>
      <c r="E202" s="61"/>
      <c r="F202" s="61"/>
      <c r="G202" s="61"/>
      <c r="H202" s="61"/>
      <c r="I202" s="61"/>
    </row>
    <row r="203" spans="1:9" ht="15.5">
      <c r="A203" s="61"/>
      <c r="B203" s="61"/>
      <c r="C203" s="61"/>
      <c r="D203" s="61"/>
      <c r="E203" s="61"/>
      <c r="F203" s="61"/>
      <c r="G203" s="61"/>
      <c r="H203" s="61"/>
      <c r="I203" s="61"/>
    </row>
    <row r="204" spans="1:9" ht="15.5">
      <c r="A204" s="61"/>
      <c r="B204" s="61"/>
      <c r="C204" s="61"/>
      <c r="D204" s="61"/>
      <c r="E204" s="61"/>
      <c r="F204" s="61"/>
      <c r="G204" s="61"/>
      <c r="H204" s="61"/>
      <c r="I204" s="61"/>
    </row>
    <row r="205" spans="1:9" ht="15.5">
      <c r="A205" s="61"/>
      <c r="B205" s="61"/>
      <c r="C205" s="61"/>
      <c r="D205" s="61"/>
      <c r="E205" s="61"/>
      <c r="F205" s="61"/>
      <c r="G205" s="61"/>
      <c r="H205" s="61"/>
      <c r="I205" s="61"/>
    </row>
    <row r="206" spans="1:9" ht="15.5">
      <c r="A206" s="61"/>
      <c r="B206" s="61"/>
      <c r="C206" s="61"/>
      <c r="D206" s="61"/>
      <c r="E206" s="61"/>
      <c r="F206" s="61"/>
      <c r="G206" s="61"/>
      <c r="H206" s="61"/>
      <c r="I206" s="61"/>
    </row>
    <row r="207" spans="1:9" ht="15.5">
      <c r="A207" s="61"/>
      <c r="B207" s="61"/>
      <c r="C207" s="61"/>
      <c r="D207" s="61"/>
      <c r="E207" s="61"/>
      <c r="F207" s="61"/>
      <c r="G207" s="61"/>
      <c r="H207" s="61"/>
      <c r="I207" s="61"/>
    </row>
    <row r="208" spans="1:9" ht="15.5">
      <c r="A208" s="61"/>
      <c r="B208" s="61"/>
      <c r="C208" s="61"/>
      <c r="D208" s="61"/>
      <c r="E208" s="61"/>
      <c r="F208" s="61"/>
      <c r="G208" s="61"/>
      <c r="H208" s="61"/>
      <c r="I208" s="61"/>
    </row>
    <row r="209" spans="1:9" ht="15.5">
      <c r="A209" s="61"/>
      <c r="B209" s="61"/>
      <c r="C209" s="61"/>
      <c r="D209" s="61"/>
      <c r="E209" s="61"/>
      <c r="F209" s="61"/>
      <c r="G209" s="61"/>
      <c r="H209" s="61"/>
      <c r="I209" s="61"/>
    </row>
    <row r="210" spans="1:9" ht="15.5">
      <c r="A210" s="61"/>
      <c r="B210" s="61"/>
      <c r="C210" s="61"/>
      <c r="D210" s="61"/>
      <c r="E210" s="61"/>
      <c r="F210" s="61"/>
      <c r="G210" s="61"/>
      <c r="H210" s="61"/>
      <c r="I210" s="61"/>
    </row>
    <row r="211" spans="1:9" ht="15.5">
      <c r="A211" s="61"/>
      <c r="B211" s="61"/>
      <c r="C211" s="61"/>
      <c r="D211" s="61"/>
      <c r="E211" s="61"/>
      <c r="F211" s="61"/>
      <c r="G211" s="61"/>
      <c r="H211" s="61"/>
      <c r="I211" s="61"/>
    </row>
    <row r="212" spans="1:9" ht="15.5">
      <c r="A212" s="61"/>
      <c r="B212" s="61"/>
      <c r="C212" s="61"/>
      <c r="D212" s="61"/>
      <c r="E212" s="61"/>
      <c r="F212" s="61"/>
      <c r="G212" s="61"/>
      <c r="H212" s="61"/>
      <c r="I212" s="61"/>
    </row>
    <row r="213" spans="1:9" ht="15.5">
      <c r="A213" s="61"/>
      <c r="B213" s="61"/>
      <c r="C213" s="61"/>
      <c r="D213" s="61"/>
      <c r="E213" s="61"/>
      <c r="F213" s="61"/>
      <c r="G213" s="61"/>
      <c r="H213" s="61"/>
      <c r="I213" s="61"/>
    </row>
    <row r="214" spans="1:9" ht="15.5">
      <c r="A214" s="61"/>
      <c r="B214" s="61"/>
      <c r="C214" s="61"/>
      <c r="D214" s="61"/>
      <c r="E214" s="61"/>
      <c r="F214" s="61"/>
      <c r="G214" s="61"/>
      <c r="H214" s="61"/>
      <c r="I214" s="61"/>
    </row>
    <row r="215" spans="1:9" ht="15.5">
      <c r="A215" s="61"/>
      <c r="B215" s="61"/>
      <c r="C215" s="61"/>
      <c r="D215" s="61"/>
      <c r="E215" s="61"/>
      <c r="F215" s="61"/>
      <c r="G215" s="61"/>
      <c r="H215" s="61"/>
      <c r="I215" s="61"/>
    </row>
    <row r="216" spans="1:9" ht="15.5">
      <c r="A216" s="61"/>
      <c r="B216" s="61"/>
      <c r="C216" s="61"/>
      <c r="D216" s="61"/>
      <c r="E216" s="61"/>
      <c r="F216" s="61"/>
      <c r="G216" s="61"/>
      <c r="H216" s="61"/>
      <c r="I216" s="61"/>
    </row>
    <row r="217" spans="1:9" ht="15.5">
      <c r="A217" s="61"/>
      <c r="B217" s="61"/>
      <c r="C217" s="61"/>
      <c r="D217" s="61"/>
      <c r="E217" s="61"/>
      <c r="F217" s="61"/>
      <c r="G217" s="61"/>
      <c r="H217" s="61"/>
      <c r="I217" s="61"/>
    </row>
    <row r="218" spans="1:9" ht="15.5">
      <c r="A218" s="61"/>
      <c r="B218" s="61"/>
      <c r="C218" s="61"/>
      <c r="D218" s="61"/>
      <c r="E218" s="61"/>
      <c r="F218" s="61"/>
      <c r="G218" s="61"/>
      <c r="H218" s="61"/>
      <c r="I218" s="61"/>
    </row>
    <row r="219" spans="1:9" ht="15.5">
      <c r="A219" s="61"/>
      <c r="B219" s="61"/>
      <c r="C219" s="61"/>
      <c r="D219" s="61"/>
      <c r="E219" s="61"/>
      <c r="F219" s="61"/>
      <c r="G219" s="61"/>
      <c r="H219" s="61"/>
      <c r="I219" s="61"/>
    </row>
    <row r="220" spans="1:9" ht="15.5">
      <c r="A220" s="61"/>
      <c r="B220" s="61"/>
      <c r="C220" s="61"/>
      <c r="D220" s="61"/>
      <c r="E220" s="61"/>
      <c r="F220" s="61"/>
      <c r="G220" s="61"/>
      <c r="H220" s="61"/>
      <c r="I220" s="61"/>
    </row>
    <row r="221" spans="1:9" ht="15.5">
      <c r="A221" s="61"/>
      <c r="B221" s="61"/>
      <c r="C221" s="61"/>
      <c r="D221" s="61"/>
      <c r="E221" s="61"/>
      <c r="F221" s="61"/>
      <c r="G221" s="61"/>
      <c r="H221" s="61"/>
      <c r="I221" s="61"/>
    </row>
    <row r="222" spans="1:9" ht="15.5">
      <c r="A222" s="61"/>
      <c r="B222" s="61"/>
      <c r="C222" s="61"/>
      <c r="D222" s="61"/>
      <c r="E222" s="61"/>
      <c r="F222" s="61"/>
      <c r="G222" s="61"/>
      <c r="H222" s="61"/>
      <c r="I222" s="61"/>
    </row>
    <row r="223" spans="1:9" ht="15.5">
      <c r="A223" s="61"/>
      <c r="B223" s="61"/>
      <c r="C223" s="61"/>
      <c r="D223" s="61"/>
      <c r="E223" s="61"/>
      <c r="F223" s="61"/>
      <c r="G223" s="61"/>
      <c r="H223" s="61"/>
      <c r="I223" s="61"/>
    </row>
    <row r="224" spans="1:9" ht="15.5">
      <c r="A224" s="61"/>
      <c r="B224" s="61"/>
      <c r="C224" s="61"/>
      <c r="D224" s="61"/>
      <c r="E224" s="61"/>
      <c r="F224" s="61"/>
      <c r="G224" s="61"/>
      <c r="H224" s="61"/>
      <c r="I224" s="61"/>
    </row>
    <row r="225" spans="1:9" ht="15.5">
      <c r="A225" s="61"/>
      <c r="B225" s="61"/>
      <c r="C225" s="61"/>
      <c r="D225" s="61"/>
      <c r="E225" s="61"/>
      <c r="F225" s="61"/>
      <c r="G225" s="61"/>
      <c r="H225" s="61"/>
      <c r="I225" s="61"/>
    </row>
    <row r="226" spans="1:9" ht="15.5">
      <c r="A226" s="61"/>
      <c r="B226" s="61"/>
      <c r="C226" s="61"/>
      <c r="D226" s="61"/>
      <c r="E226" s="61"/>
      <c r="F226" s="61"/>
      <c r="G226" s="61"/>
      <c r="H226" s="61"/>
      <c r="I226" s="61"/>
    </row>
    <row r="227" spans="1:9" ht="15.5">
      <c r="A227" s="61"/>
      <c r="B227" s="61"/>
      <c r="C227" s="61"/>
      <c r="D227" s="61"/>
      <c r="E227" s="61"/>
      <c r="F227" s="61"/>
      <c r="G227" s="61"/>
      <c r="H227" s="61"/>
      <c r="I227" s="61"/>
    </row>
    <row r="228" spans="1:9" ht="15.5">
      <c r="A228" s="61"/>
      <c r="B228" s="61"/>
      <c r="C228" s="61"/>
      <c r="D228" s="61"/>
      <c r="E228" s="61"/>
      <c r="F228" s="61"/>
      <c r="G228" s="61"/>
      <c r="H228" s="61"/>
      <c r="I228" s="61"/>
    </row>
    <row r="229" spans="1:9" ht="15.5">
      <c r="A229" s="61"/>
      <c r="B229" s="61"/>
      <c r="C229" s="61"/>
      <c r="D229" s="61"/>
      <c r="E229" s="61"/>
      <c r="F229" s="61"/>
      <c r="G229" s="61"/>
      <c r="H229" s="61"/>
      <c r="I229" s="61"/>
    </row>
    <row r="230" spans="1:9" ht="15.5">
      <c r="A230" s="61"/>
      <c r="B230" s="61"/>
      <c r="C230" s="61"/>
      <c r="D230" s="61"/>
      <c r="E230" s="61"/>
      <c r="F230" s="61"/>
      <c r="G230" s="61"/>
      <c r="H230" s="61"/>
      <c r="I230" s="61"/>
    </row>
    <row r="231" spans="1:9" ht="15.5">
      <c r="A231" s="61"/>
      <c r="B231" s="61"/>
      <c r="C231" s="61"/>
      <c r="D231" s="61"/>
      <c r="E231" s="61"/>
      <c r="F231" s="61"/>
      <c r="G231" s="61"/>
      <c r="H231" s="61"/>
      <c r="I231" s="61"/>
    </row>
    <row r="232" spans="1:9" ht="15.5">
      <c r="A232" s="61"/>
      <c r="B232" s="61"/>
      <c r="C232" s="61"/>
      <c r="D232" s="61"/>
      <c r="E232" s="61"/>
      <c r="F232" s="61"/>
      <c r="G232" s="61"/>
      <c r="H232" s="61"/>
      <c r="I232" s="61"/>
    </row>
    <row r="233" spans="1:9" ht="15.5">
      <c r="A233" s="61"/>
      <c r="B233" s="61"/>
      <c r="C233" s="61"/>
      <c r="D233" s="61"/>
      <c r="E233" s="61"/>
      <c r="F233" s="61"/>
      <c r="G233" s="61"/>
      <c r="H233" s="61"/>
      <c r="I233" s="61"/>
    </row>
    <row r="234" spans="1:9" ht="15.5">
      <c r="A234" s="61"/>
      <c r="B234" s="61"/>
      <c r="C234" s="61"/>
      <c r="D234" s="61"/>
      <c r="E234" s="61"/>
      <c r="F234" s="61"/>
      <c r="G234" s="61"/>
      <c r="H234" s="61"/>
      <c r="I234" s="61"/>
    </row>
    <row r="235" spans="1:9" ht="15.5">
      <c r="A235" s="61"/>
      <c r="B235" s="61"/>
      <c r="C235" s="61"/>
      <c r="D235" s="61"/>
      <c r="E235" s="61"/>
      <c r="F235" s="61"/>
      <c r="G235" s="61"/>
      <c r="H235" s="61"/>
      <c r="I235" s="61"/>
    </row>
    <row r="236" spans="1:9" ht="15.5">
      <c r="A236" s="61"/>
      <c r="B236" s="61"/>
      <c r="C236" s="61"/>
      <c r="D236" s="61"/>
      <c r="E236" s="61"/>
      <c r="F236" s="61"/>
      <c r="G236" s="61"/>
      <c r="H236" s="61"/>
      <c r="I236" s="61"/>
    </row>
    <row r="237" spans="1:9" ht="15.5">
      <c r="A237" s="61"/>
      <c r="B237" s="61"/>
      <c r="C237" s="61"/>
      <c r="D237" s="61"/>
      <c r="E237" s="61"/>
      <c r="F237" s="61"/>
      <c r="G237" s="61"/>
      <c r="H237" s="61"/>
      <c r="I237" s="61"/>
    </row>
    <row r="238" spans="1:9" ht="15.5">
      <c r="A238" s="61"/>
      <c r="B238" s="61"/>
      <c r="C238" s="61"/>
      <c r="D238" s="61"/>
      <c r="E238" s="61"/>
      <c r="F238" s="61"/>
      <c r="G238" s="61"/>
      <c r="H238" s="61"/>
      <c r="I238" s="61"/>
    </row>
    <row r="239" spans="1:9" ht="15.5">
      <c r="A239" s="61"/>
      <c r="B239" s="61"/>
      <c r="C239" s="61"/>
      <c r="D239" s="61"/>
      <c r="E239" s="61"/>
      <c r="F239" s="61"/>
      <c r="G239" s="61"/>
      <c r="H239" s="61"/>
      <c r="I239" s="61"/>
    </row>
    <row r="240" spans="1:9" ht="15.5">
      <c r="A240" s="61"/>
      <c r="B240" s="61"/>
      <c r="C240" s="61"/>
      <c r="D240" s="61"/>
      <c r="E240" s="61"/>
      <c r="F240" s="61"/>
      <c r="G240" s="61"/>
      <c r="H240" s="61"/>
      <c r="I240" s="61"/>
    </row>
    <row r="241" spans="1:9" ht="15.5">
      <c r="A241" s="61"/>
      <c r="B241" s="61"/>
      <c r="C241" s="61"/>
      <c r="D241" s="61"/>
      <c r="E241" s="61"/>
      <c r="F241" s="61"/>
      <c r="G241" s="61"/>
      <c r="H241" s="61"/>
      <c r="I241" s="61"/>
    </row>
    <row r="242" spans="1:9" ht="15.5">
      <c r="A242" s="61"/>
      <c r="B242" s="61"/>
      <c r="C242" s="61"/>
      <c r="D242" s="61"/>
      <c r="E242" s="61"/>
      <c r="F242" s="61"/>
      <c r="G242" s="61"/>
      <c r="H242" s="61"/>
      <c r="I242" s="61"/>
    </row>
    <row r="243" spans="1:9" ht="15.5">
      <c r="A243" s="61"/>
      <c r="B243" s="61"/>
      <c r="C243" s="61"/>
      <c r="D243" s="61"/>
      <c r="E243" s="61"/>
      <c r="F243" s="61"/>
      <c r="G243" s="61"/>
      <c r="H243" s="61"/>
      <c r="I243" s="61"/>
    </row>
    <row r="244" spans="1:9" ht="15.5">
      <c r="A244" s="61"/>
      <c r="B244" s="61"/>
      <c r="C244" s="61"/>
      <c r="D244" s="61"/>
      <c r="E244" s="61"/>
      <c r="F244" s="61"/>
      <c r="G244" s="61"/>
      <c r="H244" s="61"/>
      <c r="I244" s="61"/>
    </row>
    <row r="245" spans="1:9" ht="15.5">
      <c r="A245" s="61"/>
      <c r="B245" s="61"/>
      <c r="C245" s="61"/>
      <c r="D245" s="61"/>
      <c r="E245" s="61"/>
      <c r="F245" s="61"/>
      <c r="G245" s="61"/>
      <c r="H245" s="61"/>
      <c r="I245" s="61"/>
    </row>
    <row r="246" spans="1:9" ht="15.5">
      <c r="A246" s="61"/>
      <c r="B246" s="61"/>
      <c r="C246" s="61"/>
      <c r="D246" s="61"/>
      <c r="E246" s="61"/>
      <c r="F246" s="61"/>
      <c r="G246" s="61"/>
      <c r="H246" s="61"/>
      <c r="I246" s="61"/>
    </row>
    <row r="247" spans="1:9" ht="15.5">
      <c r="A247" s="61"/>
      <c r="B247" s="61"/>
      <c r="C247" s="61"/>
      <c r="D247" s="61"/>
      <c r="E247" s="61"/>
      <c r="F247" s="61"/>
      <c r="G247" s="61"/>
      <c r="H247" s="61"/>
      <c r="I247" s="61"/>
    </row>
    <row r="248" spans="1:9" ht="15.5">
      <c r="A248" s="61"/>
      <c r="B248" s="61"/>
      <c r="C248" s="61"/>
      <c r="D248" s="61"/>
      <c r="E248" s="61"/>
      <c r="F248" s="61"/>
      <c r="G248" s="61"/>
      <c r="H248" s="61"/>
      <c r="I248" s="61"/>
    </row>
    <row r="249" spans="1:9" ht="15.5">
      <c r="A249" s="61"/>
      <c r="B249" s="61"/>
      <c r="C249" s="61"/>
      <c r="D249" s="61"/>
      <c r="E249" s="61"/>
      <c r="F249" s="61"/>
      <c r="G249" s="61"/>
      <c r="H249" s="61"/>
      <c r="I249" s="61"/>
    </row>
    <row r="250" spans="1:9" ht="15.5">
      <c r="A250" s="61"/>
      <c r="B250" s="61"/>
      <c r="C250" s="61"/>
      <c r="D250" s="61"/>
      <c r="E250" s="61"/>
      <c r="F250" s="61"/>
      <c r="G250" s="61"/>
      <c r="H250" s="61"/>
      <c r="I250" s="61"/>
    </row>
    <row r="251" spans="1:9" ht="15.5">
      <c r="A251" s="61"/>
      <c r="B251" s="61"/>
      <c r="C251" s="61"/>
      <c r="D251" s="61"/>
      <c r="E251" s="61"/>
      <c r="F251" s="61"/>
      <c r="G251" s="61"/>
      <c r="H251" s="61"/>
      <c r="I251" s="61"/>
    </row>
    <row r="252" spans="1:9" ht="15.5">
      <c r="A252" s="61"/>
      <c r="B252" s="61"/>
      <c r="C252" s="61"/>
      <c r="D252" s="61"/>
      <c r="E252" s="61"/>
      <c r="F252" s="61"/>
      <c r="G252" s="61"/>
      <c r="H252" s="61"/>
      <c r="I252" s="61"/>
    </row>
    <row r="253" spans="1:9" ht="15.5">
      <c r="A253" s="61"/>
      <c r="B253" s="61"/>
      <c r="C253" s="61"/>
      <c r="D253" s="61"/>
      <c r="E253" s="61"/>
      <c r="F253" s="61"/>
      <c r="G253" s="61"/>
      <c r="H253" s="61"/>
      <c r="I253" s="61"/>
    </row>
    <row r="254" spans="1:9" ht="15.5">
      <c r="A254" s="61"/>
      <c r="B254" s="61"/>
      <c r="C254" s="61"/>
      <c r="D254" s="61"/>
      <c r="E254" s="61"/>
      <c r="F254" s="61"/>
      <c r="G254" s="61"/>
      <c r="H254" s="61"/>
      <c r="I254" s="61"/>
    </row>
    <row r="255" spans="1:9" ht="15.5">
      <c r="A255" s="61"/>
      <c r="B255" s="61"/>
      <c r="C255" s="61"/>
      <c r="D255" s="61"/>
      <c r="E255" s="61"/>
      <c r="F255" s="61"/>
      <c r="G255" s="61"/>
      <c r="H255" s="61"/>
      <c r="I255" s="61"/>
    </row>
    <row r="256" spans="1:9" ht="15.5">
      <c r="A256" s="61"/>
      <c r="B256" s="61"/>
      <c r="C256" s="61"/>
      <c r="D256" s="61"/>
      <c r="E256" s="61"/>
      <c r="F256" s="61"/>
      <c r="G256" s="61"/>
      <c r="H256" s="61"/>
      <c r="I256" s="61"/>
    </row>
    <row r="257" spans="1:9" ht="15.5">
      <c r="A257" s="61"/>
      <c r="B257" s="61"/>
      <c r="C257" s="61"/>
      <c r="D257" s="61"/>
      <c r="E257" s="61"/>
      <c r="F257" s="61"/>
      <c r="G257" s="61"/>
      <c r="H257" s="61"/>
      <c r="I257" s="61"/>
    </row>
    <row r="258" spans="1:9" ht="15.5">
      <c r="A258" s="61"/>
      <c r="B258" s="61"/>
      <c r="C258" s="61"/>
      <c r="D258" s="61"/>
      <c r="E258" s="61"/>
      <c r="F258" s="61"/>
      <c r="G258" s="61"/>
      <c r="H258" s="61"/>
      <c r="I258" s="61"/>
    </row>
    <row r="259" spans="1:9" ht="15.5">
      <c r="A259" s="61"/>
      <c r="B259" s="61"/>
      <c r="C259" s="61"/>
      <c r="D259" s="61"/>
      <c r="E259" s="61"/>
      <c r="F259" s="61"/>
      <c r="G259" s="61"/>
      <c r="H259" s="61"/>
      <c r="I259" s="61"/>
    </row>
    <row r="260" spans="1:9" ht="15.5">
      <c r="A260" s="61"/>
      <c r="B260" s="61"/>
      <c r="C260" s="61"/>
      <c r="D260" s="61"/>
      <c r="E260" s="61"/>
      <c r="F260" s="61"/>
      <c r="G260" s="61"/>
      <c r="H260" s="61"/>
      <c r="I260" s="61"/>
    </row>
    <row r="261" spans="1:9" ht="15.5">
      <c r="A261" s="61"/>
      <c r="B261" s="61"/>
      <c r="C261" s="61"/>
      <c r="D261" s="61"/>
      <c r="E261" s="61"/>
      <c r="F261" s="61"/>
      <c r="G261" s="61"/>
      <c r="H261" s="61"/>
      <c r="I261" s="61"/>
    </row>
    <row r="262" spans="1:9" ht="15.5">
      <c r="A262" s="61"/>
      <c r="B262" s="61"/>
      <c r="C262" s="61"/>
      <c r="D262" s="61"/>
      <c r="E262" s="61"/>
      <c r="F262" s="61"/>
      <c r="G262" s="61"/>
      <c r="H262" s="61"/>
      <c r="I262" s="61"/>
    </row>
    <row r="263" spans="1:9" ht="15.5">
      <c r="A263" s="61"/>
      <c r="B263" s="61"/>
      <c r="C263" s="61"/>
      <c r="D263" s="61"/>
      <c r="E263" s="61"/>
      <c r="F263" s="61"/>
      <c r="G263" s="61"/>
      <c r="H263" s="61"/>
      <c r="I263" s="61"/>
    </row>
    <row r="264" spans="1:9" ht="15.5">
      <c r="A264" s="61"/>
      <c r="B264" s="61"/>
      <c r="C264" s="61"/>
      <c r="D264" s="61"/>
      <c r="E264" s="61"/>
      <c r="F264" s="61"/>
      <c r="G264" s="61"/>
      <c r="H264" s="61"/>
      <c r="I264" s="61"/>
    </row>
    <row r="265" spans="1:9" ht="15.5">
      <c r="A265" s="61"/>
      <c r="B265" s="61"/>
      <c r="C265" s="61"/>
      <c r="D265" s="61"/>
      <c r="E265" s="61"/>
      <c r="F265" s="61"/>
      <c r="G265" s="61"/>
      <c r="H265" s="61"/>
      <c r="I265" s="61"/>
    </row>
    <row r="266" spans="1:9" ht="15.5">
      <c r="A266" s="61"/>
      <c r="B266" s="61"/>
      <c r="C266" s="61"/>
      <c r="D266" s="61"/>
      <c r="E266" s="61"/>
      <c r="F266" s="61"/>
      <c r="G266" s="61"/>
      <c r="H266" s="61"/>
      <c r="I266" s="61"/>
    </row>
    <row r="267" spans="1:9" ht="15.5">
      <c r="A267" s="61"/>
      <c r="B267" s="61"/>
      <c r="C267" s="61"/>
      <c r="D267" s="61"/>
      <c r="E267" s="61"/>
      <c r="F267" s="61"/>
      <c r="G267" s="61"/>
      <c r="H267" s="61"/>
      <c r="I267" s="61"/>
    </row>
    <row r="268" spans="1:9" ht="15.5">
      <c r="A268" s="61"/>
      <c r="B268" s="61"/>
      <c r="C268" s="61"/>
      <c r="D268" s="61"/>
      <c r="E268" s="61"/>
      <c r="F268" s="61"/>
      <c r="G268" s="61"/>
      <c r="H268" s="61"/>
      <c r="I268" s="61"/>
    </row>
    <row r="269" spans="1:9" ht="15.5">
      <c r="A269" s="61"/>
      <c r="B269" s="61"/>
      <c r="C269" s="61"/>
      <c r="D269" s="61"/>
      <c r="E269" s="61"/>
      <c r="F269" s="61"/>
      <c r="G269" s="61"/>
      <c r="H269" s="61"/>
      <c r="I269" s="61"/>
    </row>
    <row r="270" spans="1:9" ht="15.5">
      <c r="A270" s="61"/>
      <c r="B270" s="61"/>
      <c r="C270" s="61"/>
      <c r="D270" s="61"/>
      <c r="E270" s="61"/>
      <c r="F270" s="61"/>
      <c r="G270" s="61"/>
      <c r="H270" s="61"/>
      <c r="I270" s="61"/>
    </row>
    <row r="271" spans="1:9" ht="15.5">
      <c r="A271" s="61"/>
      <c r="B271" s="61"/>
      <c r="C271" s="61"/>
      <c r="D271" s="61"/>
      <c r="E271" s="61"/>
      <c r="F271" s="61"/>
      <c r="G271" s="61"/>
      <c r="H271" s="61"/>
      <c r="I271" s="61"/>
    </row>
    <row r="272" spans="1:9" ht="15.5">
      <c r="A272" s="61"/>
      <c r="B272" s="61"/>
      <c r="C272" s="61"/>
      <c r="D272" s="61"/>
      <c r="E272" s="61"/>
      <c r="F272" s="61"/>
      <c r="G272" s="61"/>
      <c r="H272" s="61"/>
      <c r="I272" s="61"/>
    </row>
    <row r="273" spans="1:9" ht="15.5">
      <c r="A273" s="61"/>
      <c r="B273" s="61"/>
      <c r="C273" s="61"/>
      <c r="D273" s="61"/>
      <c r="E273" s="61"/>
      <c r="F273" s="61"/>
      <c r="G273" s="61"/>
      <c r="H273" s="61"/>
      <c r="I273" s="61"/>
    </row>
    <row r="274" spans="1:9" ht="15.5">
      <c r="A274" s="61"/>
      <c r="B274" s="61"/>
      <c r="C274" s="61"/>
      <c r="D274" s="61"/>
      <c r="E274" s="61"/>
      <c r="F274" s="61"/>
      <c r="G274" s="61"/>
      <c r="H274" s="61"/>
      <c r="I274" s="61"/>
    </row>
    <row r="275" spans="1:9" ht="15.5">
      <c r="A275" s="61"/>
      <c r="B275" s="61"/>
      <c r="C275" s="61"/>
      <c r="D275" s="61"/>
      <c r="E275" s="61"/>
      <c r="F275" s="61"/>
      <c r="G275" s="61"/>
      <c r="H275" s="61"/>
      <c r="I275" s="61"/>
    </row>
    <row r="276" spans="1:9" ht="15.5">
      <c r="A276" s="61"/>
      <c r="B276" s="61"/>
      <c r="C276" s="61"/>
      <c r="D276" s="61"/>
      <c r="E276" s="61"/>
      <c r="F276" s="61"/>
      <c r="G276" s="61"/>
      <c r="H276" s="61"/>
      <c r="I276" s="61"/>
    </row>
    <row r="277" spans="1:9" ht="15.5">
      <c r="A277" s="61"/>
      <c r="B277" s="61"/>
      <c r="C277" s="61"/>
      <c r="D277" s="61"/>
      <c r="E277" s="61"/>
      <c r="F277" s="61"/>
      <c r="G277" s="61"/>
      <c r="H277" s="61"/>
      <c r="I277" s="61"/>
    </row>
    <row r="278" spans="1:9" ht="15.5">
      <c r="A278" s="61"/>
      <c r="B278" s="61"/>
      <c r="C278" s="61"/>
      <c r="D278" s="61"/>
      <c r="E278" s="61"/>
      <c r="F278" s="61"/>
      <c r="G278" s="61"/>
      <c r="H278" s="61"/>
      <c r="I278" s="61"/>
    </row>
    <row r="279" spans="1:9" ht="15.5">
      <c r="A279" s="61"/>
      <c r="B279" s="61"/>
      <c r="C279" s="61"/>
      <c r="D279" s="61"/>
      <c r="E279" s="61"/>
      <c r="F279" s="61"/>
      <c r="G279" s="61"/>
      <c r="H279" s="61"/>
      <c r="I279" s="61"/>
    </row>
    <row r="280" spans="1:9" ht="15.5">
      <c r="A280" s="61"/>
      <c r="B280" s="61"/>
      <c r="C280" s="61"/>
      <c r="D280" s="61"/>
      <c r="E280" s="61"/>
      <c r="F280" s="61"/>
      <c r="G280" s="61"/>
      <c r="H280" s="61"/>
      <c r="I280" s="61"/>
    </row>
    <row r="281" spans="1:9" ht="15.5">
      <c r="A281" s="61"/>
      <c r="B281" s="61"/>
      <c r="C281" s="61"/>
      <c r="D281" s="61"/>
      <c r="E281" s="61"/>
      <c r="F281" s="61"/>
      <c r="G281" s="61"/>
      <c r="H281" s="61"/>
      <c r="I281" s="61"/>
    </row>
    <row r="282" spans="1:9" ht="15.5">
      <c r="A282" s="61"/>
      <c r="B282" s="61"/>
      <c r="C282" s="61"/>
      <c r="D282" s="61"/>
      <c r="E282" s="61"/>
      <c r="F282" s="61"/>
      <c r="G282" s="61"/>
      <c r="H282" s="61"/>
      <c r="I282" s="61"/>
    </row>
    <row r="283" spans="1:9" ht="15.5">
      <c r="A283" s="61"/>
      <c r="B283" s="61"/>
      <c r="C283" s="61"/>
      <c r="D283" s="61"/>
      <c r="E283" s="61"/>
      <c r="F283" s="61"/>
      <c r="G283" s="61"/>
      <c r="H283" s="61"/>
      <c r="I283" s="61"/>
    </row>
    <row r="284" spans="1:9" ht="15.5">
      <c r="A284" s="61"/>
      <c r="B284" s="61"/>
      <c r="C284" s="61"/>
      <c r="D284" s="61"/>
      <c r="E284" s="61"/>
      <c r="F284" s="61"/>
      <c r="G284" s="61"/>
      <c r="H284" s="61"/>
      <c r="I284" s="61"/>
    </row>
    <row r="285" spans="1:9" ht="15.5">
      <c r="A285" s="61"/>
      <c r="B285" s="61"/>
      <c r="C285" s="61"/>
      <c r="D285" s="61"/>
      <c r="E285" s="61"/>
      <c r="F285" s="61"/>
      <c r="G285" s="61"/>
      <c r="H285" s="61"/>
      <c r="I285" s="61"/>
    </row>
    <row r="286" spans="1:9" ht="15.5">
      <c r="A286" s="61"/>
      <c r="B286" s="61"/>
      <c r="C286" s="61"/>
      <c r="D286" s="61"/>
      <c r="E286" s="61"/>
      <c r="F286" s="61"/>
      <c r="G286" s="61"/>
      <c r="H286" s="61"/>
      <c r="I286" s="61"/>
    </row>
    <row r="287" spans="1:9" ht="15.5">
      <c r="A287" s="61"/>
      <c r="B287" s="61"/>
      <c r="C287" s="61"/>
      <c r="D287" s="61"/>
      <c r="E287" s="61"/>
      <c r="F287" s="61"/>
      <c r="G287" s="61"/>
      <c r="H287" s="61"/>
      <c r="I287" s="61"/>
    </row>
    <row r="288" spans="1:9" ht="15.5">
      <c r="A288" s="61"/>
      <c r="B288" s="61"/>
      <c r="C288" s="61"/>
      <c r="D288" s="61"/>
      <c r="E288" s="61"/>
      <c r="F288" s="61"/>
      <c r="G288" s="61"/>
      <c r="H288" s="61"/>
      <c r="I288" s="61"/>
    </row>
    <row r="289" spans="1:9" ht="15.5">
      <c r="A289" s="61"/>
      <c r="B289" s="61"/>
      <c r="C289" s="61"/>
      <c r="D289" s="61"/>
      <c r="E289" s="61"/>
      <c r="F289" s="61"/>
      <c r="G289" s="61"/>
      <c r="H289" s="61"/>
      <c r="I289" s="61"/>
    </row>
    <row r="290" spans="1:9" ht="15.5">
      <c r="A290" s="61"/>
      <c r="B290" s="61"/>
      <c r="C290" s="61"/>
      <c r="D290" s="61"/>
      <c r="E290" s="61"/>
      <c r="F290" s="61"/>
      <c r="G290" s="61"/>
      <c r="H290" s="61"/>
      <c r="I290" s="61"/>
    </row>
    <row r="291" spans="1:9" ht="15.5">
      <c r="A291" s="61"/>
      <c r="B291" s="61"/>
      <c r="C291" s="61"/>
      <c r="D291" s="61"/>
      <c r="E291" s="61"/>
      <c r="F291" s="61"/>
      <c r="G291" s="61"/>
      <c r="H291" s="61"/>
      <c r="I291" s="61"/>
    </row>
    <row r="292" spans="1:9" ht="15.5">
      <c r="A292" s="61"/>
      <c r="B292" s="61"/>
      <c r="C292" s="61"/>
      <c r="D292" s="61"/>
      <c r="E292" s="61"/>
      <c r="F292" s="61"/>
      <c r="G292" s="61"/>
      <c r="H292" s="61"/>
      <c r="I292" s="61"/>
    </row>
    <row r="293" spans="1:9" ht="15.5">
      <c r="A293" s="61"/>
      <c r="B293" s="61"/>
      <c r="C293" s="61"/>
      <c r="D293" s="61"/>
      <c r="E293" s="61"/>
      <c r="F293" s="61"/>
      <c r="G293" s="61"/>
      <c r="H293" s="61"/>
      <c r="I293" s="61"/>
    </row>
    <row r="294" spans="1:9" ht="15.5">
      <c r="A294" s="61"/>
      <c r="B294" s="61"/>
      <c r="C294" s="61"/>
      <c r="D294" s="61"/>
      <c r="E294" s="61"/>
      <c r="F294" s="61"/>
      <c r="G294" s="61"/>
      <c r="H294" s="61"/>
      <c r="I294" s="61"/>
    </row>
    <row r="295" spans="1:9" ht="15.5">
      <c r="A295" s="61"/>
      <c r="B295" s="61"/>
      <c r="C295" s="61"/>
      <c r="D295" s="61"/>
      <c r="E295" s="61"/>
      <c r="F295" s="61"/>
      <c r="G295" s="61"/>
      <c r="H295" s="61"/>
      <c r="I295" s="61"/>
    </row>
    <row r="296" spans="1:9" ht="15.5">
      <c r="A296" s="61"/>
      <c r="B296" s="61"/>
      <c r="C296" s="61"/>
      <c r="D296" s="61"/>
      <c r="E296" s="61"/>
      <c r="F296" s="61"/>
      <c r="G296" s="61"/>
      <c r="H296" s="61"/>
      <c r="I296" s="61"/>
    </row>
    <row r="297" spans="1:9" ht="15.5">
      <c r="A297" s="61"/>
      <c r="B297" s="61"/>
      <c r="C297" s="61"/>
      <c r="D297" s="61"/>
      <c r="E297" s="61"/>
      <c r="F297" s="61"/>
      <c r="G297" s="61"/>
      <c r="H297" s="61"/>
      <c r="I297" s="61"/>
    </row>
    <row r="298" spans="1:9" ht="15.5">
      <c r="A298" s="61"/>
      <c r="B298" s="61"/>
      <c r="C298" s="61"/>
      <c r="D298" s="61"/>
      <c r="E298" s="61"/>
      <c r="F298" s="61"/>
      <c r="G298" s="61"/>
      <c r="H298" s="61"/>
      <c r="I298" s="61"/>
    </row>
    <row r="299" spans="1:9" ht="15.5">
      <c r="A299" s="61"/>
      <c r="B299" s="61"/>
      <c r="C299" s="61"/>
      <c r="D299" s="61"/>
      <c r="E299" s="61"/>
      <c r="F299" s="61"/>
      <c r="G299" s="61"/>
      <c r="H299" s="61"/>
      <c r="I299" s="61"/>
    </row>
    <row r="300" spans="1:9" ht="15.5">
      <c r="A300" s="61"/>
      <c r="B300" s="61"/>
      <c r="C300" s="61"/>
      <c r="D300" s="61"/>
      <c r="E300" s="61"/>
      <c r="F300" s="61"/>
      <c r="G300" s="61"/>
      <c r="H300" s="61"/>
      <c r="I300" s="61"/>
    </row>
    <row r="301" spans="1:9" ht="15.5">
      <c r="A301" s="61"/>
      <c r="B301" s="61"/>
      <c r="C301" s="61"/>
      <c r="D301" s="61"/>
      <c r="E301" s="61"/>
      <c r="F301" s="61"/>
      <c r="G301" s="61"/>
      <c r="H301" s="61"/>
      <c r="I301" s="61"/>
    </row>
    <row r="302" spans="1:9" ht="15.5">
      <c r="A302" s="61"/>
      <c r="B302" s="61"/>
      <c r="C302" s="61"/>
      <c r="D302" s="61"/>
      <c r="E302" s="61"/>
      <c r="F302" s="61"/>
      <c r="G302" s="61"/>
      <c r="H302" s="61"/>
      <c r="I302" s="61"/>
    </row>
    <row r="303" spans="1:9" ht="15.5">
      <c r="A303" s="61"/>
      <c r="B303" s="61"/>
      <c r="C303" s="61"/>
      <c r="D303" s="61"/>
      <c r="E303" s="61"/>
      <c r="F303" s="61"/>
      <c r="G303" s="61"/>
      <c r="H303" s="61"/>
      <c r="I303" s="61"/>
    </row>
    <row r="304" spans="1:9" ht="15.5">
      <c r="A304" s="61"/>
      <c r="B304" s="61"/>
      <c r="C304" s="61"/>
      <c r="D304" s="61"/>
      <c r="E304" s="61"/>
      <c r="F304" s="61"/>
      <c r="G304" s="61"/>
      <c r="H304" s="61"/>
      <c r="I304" s="61"/>
    </row>
    <row r="305" spans="1:9" ht="15.5">
      <c r="A305" s="61"/>
      <c r="B305" s="61"/>
      <c r="C305" s="61"/>
      <c r="D305" s="61"/>
      <c r="E305" s="61"/>
      <c r="F305" s="61"/>
      <c r="G305" s="61"/>
      <c r="H305" s="61"/>
      <c r="I305" s="61"/>
    </row>
    <row r="306" spans="1:9" ht="15.5">
      <c r="A306" s="61"/>
      <c r="B306" s="61"/>
      <c r="C306" s="61"/>
      <c r="D306" s="61"/>
      <c r="E306" s="61"/>
      <c r="F306" s="61"/>
      <c r="G306" s="61"/>
      <c r="H306" s="61"/>
      <c r="I306" s="61"/>
    </row>
    <row r="307" spans="1:9" ht="15.5">
      <c r="A307" s="61"/>
      <c r="B307" s="61"/>
      <c r="C307" s="61"/>
      <c r="D307" s="61"/>
      <c r="E307" s="61"/>
      <c r="F307" s="61"/>
      <c r="G307" s="61"/>
      <c r="H307" s="61"/>
      <c r="I307" s="61"/>
    </row>
    <row r="308" spans="1:9" ht="15.5">
      <c r="A308" s="61"/>
      <c r="B308" s="61"/>
      <c r="C308" s="61"/>
      <c r="D308" s="61"/>
      <c r="E308" s="61"/>
      <c r="F308" s="61"/>
      <c r="G308" s="61"/>
      <c r="H308" s="61"/>
      <c r="I308" s="61"/>
    </row>
    <row r="309" spans="1:9" ht="15.5">
      <c r="A309" s="61"/>
      <c r="B309" s="61"/>
      <c r="C309" s="61"/>
      <c r="D309" s="61"/>
      <c r="E309" s="61"/>
      <c r="F309" s="61"/>
      <c r="G309" s="61"/>
      <c r="H309" s="61"/>
      <c r="I309" s="61"/>
    </row>
  </sheetData>
  <mergeCells count="19">
    <mergeCell ref="A1:G1"/>
    <mergeCell ref="A2:G2"/>
    <mergeCell ref="B6:D7"/>
    <mergeCell ref="F6:F7"/>
    <mergeCell ref="G6:G7"/>
    <mergeCell ref="B28:D28"/>
    <mergeCell ref="E6:E7"/>
    <mergeCell ref="B16:D16"/>
    <mergeCell ref="B17:D17"/>
    <mergeCell ref="B18:D18"/>
    <mergeCell ref="B19:D19"/>
    <mergeCell ref="B20:D20"/>
    <mergeCell ref="B21:D21"/>
    <mergeCell ref="B8:D8"/>
    <mergeCell ref="B9:D9"/>
    <mergeCell ref="B10:D10"/>
    <mergeCell ref="B11:D11"/>
    <mergeCell ref="B14:D14"/>
    <mergeCell ref="B15:D15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I309"/>
  <sheetViews>
    <sheetView showGridLines="0" workbookViewId="0">
      <selection activeCell="E10" sqref="E10"/>
    </sheetView>
  </sheetViews>
  <sheetFormatPr defaultRowHeight="14.5"/>
  <cols>
    <col min="1" max="1" width="2.90625" style="64" customWidth="1"/>
    <col min="2" max="2" width="71.7265625" style="64" customWidth="1"/>
    <col min="3" max="3" width="10.81640625" style="64" customWidth="1"/>
    <col min="4" max="4" width="3.36328125" style="64" customWidth="1"/>
    <col min="5" max="5" width="15.7265625" style="64" customWidth="1"/>
    <col min="6" max="7" width="16.453125" style="64" customWidth="1"/>
    <col min="8" max="16384" width="8.7265625" style="64"/>
  </cols>
  <sheetData>
    <row r="1" spans="1:9" s="61" customFormat="1" ht="31">
      <c r="A1" s="178" t="s">
        <v>31</v>
      </c>
      <c r="B1" s="178"/>
      <c r="C1" s="178"/>
      <c r="D1" s="178"/>
      <c r="E1" s="178"/>
      <c r="F1" s="178"/>
      <c r="G1" s="178"/>
      <c r="H1" s="62"/>
    </row>
    <row r="2" spans="1:9" s="61" customFormat="1" ht="21">
      <c r="A2" s="179" t="s">
        <v>47</v>
      </c>
      <c r="B2" s="179"/>
      <c r="C2" s="179"/>
      <c r="D2" s="179"/>
      <c r="E2" s="179"/>
      <c r="F2" s="179"/>
      <c r="G2" s="179"/>
      <c r="H2" s="60"/>
    </row>
    <row r="3" spans="1:9" s="61" customFormat="1" ht="5" customHeight="1"/>
    <row r="4" spans="1:9" ht="21" customHeight="1">
      <c r="A4" s="61"/>
      <c r="B4" s="61"/>
      <c r="C4" s="61"/>
      <c r="D4" s="61"/>
      <c r="E4" s="61"/>
      <c r="F4" s="61"/>
      <c r="G4" s="61"/>
      <c r="H4" s="61"/>
      <c r="I4" s="61"/>
    </row>
    <row r="5" spans="1:9" ht="16" thickBot="1">
      <c r="A5" s="61"/>
      <c r="B5" s="61"/>
      <c r="C5" s="86"/>
      <c r="D5" s="86"/>
      <c r="E5" s="86"/>
      <c r="F5" s="86"/>
      <c r="G5" s="86"/>
      <c r="H5" s="61"/>
      <c r="I5" s="61"/>
    </row>
    <row r="6" spans="1:9" ht="15.5" customHeight="1" thickTop="1" thickBot="1">
      <c r="B6" s="180" t="s">
        <v>49</v>
      </c>
      <c r="C6" s="181"/>
      <c r="D6" s="182"/>
      <c r="E6" s="180" t="s">
        <v>48</v>
      </c>
      <c r="F6" s="180" t="s">
        <v>44</v>
      </c>
      <c r="G6" s="186" t="s">
        <v>45</v>
      </c>
      <c r="H6" s="61"/>
      <c r="I6" s="61"/>
    </row>
    <row r="7" spans="1:9" ht="23.5" customHeight="1" thickBot="1">
      <c r="A7" s="66" t="s">
        <v>32</v>
      </c>
      <c r="B7" s="183"/>
      <c r="C7" s="184"/>
      <c r="D7" s="185"/>
      <c r="E7" s="183"/>
      <c r="F7" s="183"/>
      <c r="G7" s="187"/>
      <c r="H7" s="61"/>
      <c r="I7" s="61"/>
    </row>
    <row r="8" spans="1:9" ht="40.5" customHeight="1" thickBot="1">
      <c r="A8" s="65">
        <v>1</v>
      </c>
      <c r="B8" s="175" t="s">
        <v>51</v>
      </c>
      <c r="C8" s="176"/>
      <c r="D8" s="177"/>
      <c r="E8" s="94">
        <v>700</v>
      </c>
      <c r="F8" s="88"/>
      <c r="G8" s="89"/>
      <c r="H8" s="61"/>
      <c r="I8" s="61"/>
    </row>
    <row r="9" spans="1:9" ht="40.5" customHeight="1" thickBot="1">
      <c r="A9" s="65">
        <f>+A8+1</f>
        <v>2</v>
      </c>
      <c r="B9" s="175"/>
      <c r="C9" s="176"/>
      <c r="D9" s="177"/>
      <c r="E9" s="88"/>
      <c r="F9" s="88"/>
      <c r="G9" s="89"/>
      <c r="H9" s="61"/>
      <c r="I9" s="61"/>
    </row>
    <row r="10" spans="1:9" ht="40.5" customHeight="1" thickBot="1">
      <c r="A10" s="65">
        <f t="shared" ref="A10:A28" si="0">+A9+1</f>
        <v>3</v>
      </c>
      <c r="B10" s="175"/>
      <c r="C10" s="176"/>
      <c r="D10" s="177"/>
      <c r="E10" s="88"/>
      <c r="F10" s="88"/>
      <c r="G10" s="89"/>
      <c r="H10" s="61"/>
      <c r="I10" s="61"/>
    </row>
    <row r="11" spans="1:9" ht="40.5" customHeight="1" thickBot="1">
      <c r="A11" s="65">
        <f t="shared" si="0"/>
        <v>4</v>
      </c>
      <c r="B11" s="175"/>
      <c r="C11" s="176"/>
      <c r="D11" s="177"/>
      <c r="E11" s="88"/>
      <c r="F11" s="88"/>
      <c r="G11" s="89"/>
      <c r="H11" s="61"/>
      <c r="I11" s="61"/>
    </row>
    <row r="12" spans="1:9" ht="40.5" customHeight="1" thickBot="1">
      <c r="A12" s="65">
        <f t="shared" si="0"/>
        <v>5</v>
      </c>
      <c r="B12" s="88"/>
      <c r="C12" s="90"/>
      <c r="D12" s="91"/>
      <c r="E12" s="88"/>
      <c r="F12" s="88"/>
      <c r="G12" s="89"/>
      <c r="H12" s="61"/>
      <c r="I12" s="61"/>
    </row>
    <row r="13" spans="1:9" ht="40.5" customHeight="1" thickBot="1">
      <c r="A13" s="65">
        <f t="shared" si="0"/>
        <v>6</v>
      </c>
      <c r="B13" s="88"/>
      <c r="C13" s="90"/>
      <c r="D13" s="91"/>
      <c r="E13" s="88"/>
      <c r="F13" s="88"/>
      <c r="G13" s="89"/>
      <c r="H13" s="61"/>
      <c r="I13" s="61"/>
    </row>
    <row r="14" spans="1:9" ht="40.5" customHeight="1" thickBot="1">
      <c r="A14" s="65">
        <f t="shared" si="0"/>
        <v>7</v>
      </c>
      <c r="B14" s="175"/>
      <c r="C14" s="176"/>
      <c r="D14" s="177"/>
      <c r="E14" s="88"/>
      <c r="F14" s="88"/>
      <c r="G14" s="89"/>
      <c r="H14" s="61"/>
      <c r="I14" s="61"/>
    </row>
    <row r="15" spans="1:9" ht="40.5" customHeight="1" thickBot="1">
      <c r="A15" s="65">
        <f t="shared" si="0"/>
        <v>8</v>
      </c>
      <c r="B15" s="175"/>
      <c r="C15" s="176"/>
      <c r="D15" s="177"/>
      <c r="E15" s="88"/>
      <c r="F15" s="88"/>
      <c r="G15" s="89"/>
      <c r="H15" s="61"/>
      <c r="I15" s="61"/>
    </row>
    <row r="16" spans="1:9" ht="40.5" customHeight="1" thickBot="1">
      <c r="A16" s="65">
        <f t="shared" si="0"/>
        <v>9</v>
      </c>
      <c r="B16" s="175"/>
      <c r="C16" s="176"/>
      <c r="D16" s="177"/>
      <c r="E16" s="88"/>
      <c r="F16" s="88"/>
      <c r="G16" s="89"/>
      <c r="H16" s="61"/>
      <c r="I16" s="61"/>
    </row>
    <row r="17" spans="1:9" ht="40.5" customHeight="1" thickBot="1">
      <c r="A17" s="65">
        <f t="shared" si="0"/>
        <v>10</v>
      </c>
      <c r="B17" s="175"/>
      <c r="C17" s="176"/>
      <c r="D17" s="177"/>
      <c r="E17" s="88"/>
      <c r="F17" s="88"/>
      <c r="G17" s="92"/>
      <c r="H17" s="61"/>
      <c r="I17" s="61"/>
    </row>
    <row r="18" spans="1:9" ht="40.5" customHeight="1" thickBot="1">
      <c r="A18" s="65">
        <f t="shared" si="0"/>
        <v>11</v>
      </c>
      <c r="B18" s="175"/>
      <c r="C18" s="176"/>
      <c r="D18" s="177"/>
      <c r="E18" s="88"/>
      <c r="F18" s="88"/>
      <c r="G18" s="92"/>
      <c r="H18" s="61"/>
      <c r="I18" s="61"/>
    </row>
    <row r="19" spans="1:9" ht="40.5" customHeight="1" thickBot="1">
      <c r="A19" s="65">
        <f t="shared" si="0"/>
        <v>12</v>
      </c>
      <c r="B19" s="175"/>
      <c r="C19" s="176"/>
      <c r="D19" s="177"/>
      <c r="E19" s="88"/>
      <c r="F19" s="88"/>
      <c r="G19" s="92"/>
      <c r="H19" s="61"/>
      <c r="I19" s="61"/>
    </row>
    <row r="20" spans="1:9" ht="40.5" customHeight="1" thickBot="1">
      <c r="A20" s="65">
        <f t="shared" si="0"/>
        <v>13</v>
      </c>
      <c r="B20" s="175"/>
      <c r="C20" s="176"/>
      <c r="D20" s="177"/>
      <c r="E20" s="88"/>
      <c r="F20" s="88"/>
      <c r="G20" s="92"/>
      <c r="H20" s="61"/>
      <c r="I20" s="61"/>
    </row>
    <row r="21" spans="1:9" ht="40.5" customHeight="1" thickBot="1">
      <c r="A21" s="65">
        <f t="shared" si="0"/>
        <v>14</v>
      </c>
      <c r="B21" s="175"/>
      <c r="C21" s="176"/>
      <c r="D21" s="177"/>
      <c r="E21" s="88"/>
      <c r="F21" s="88"/>
      <c r="G21" s="92"/>
      <c r="H21" s="61"/>
      <c r="I21" s="61"/>
    </row>
    <row r="22" spans="1:9" ht="40.5" customHeight="1" thickBot="1">
      <c r="A22" s="65">
        <f t="shared" si="0"/>
        <v>15</v>
      </c>
      <c r="B22" s="95"/>
      <c r="C22" s="96"/>
      <c r="D22" s="97"/>
      <c r="E22" s="88"/>
      <c r="F22" s="88"/>
      <c r="G22" s="92"/>
      <c r="H22" s="61"/>
      <c r="I22" s="61"/>
    </row>
    <row r="23" spans="1:9" ht="40.5" customHeight="1" thickBot="1">
      <c r="A23" s="65">
        <f t="shared" si="0"/>
        <v>16</v>
      </c>
      <c r="B23" s="95"/>
      <c r="C23" s="96"/>
      <c r="D23" s="97"/>
      <c r="E23" s="88"/>
      <c r="F23" s="88"/>
      <c r="G23" s="92"/>
      <c r="H23" s="61"/>
      <c r="I23" s="61"/>
    </row>
    <row r="24" spans="1:9" ht="40.5" customHeight="1" thickBot="1">
      <c r="A24" s="65">
        <f t="shared" si="0"/>
        <v>17</v>
      </c>
      <c r="B24" s="95"/>
      <c r="C24" s="96"/>
      <c r="D24" s="97"/>
      <c r="E24" s="88"/>
      <c r="F24" s="88"/>
      <c r="G24" s="92"/>
      <c r="H24" s="61"/>
      <c r="I24" s="61"/>
    </row>
    <row r="25" spans="1:9" ht="40.5" customHeight="1" thickBot="1">
      <c r="A25" s="65">
        <f t="shared" si="0"/>
        <v>18</v>
      </c>
      <c r="B25" s="95"/>
      <c r="C25" s="96"/>
      <c r="D25" s="97"/>
      <c r="E25" s="88"/>
      <c r="F25" s="88"/>
      <c r="G25" s="92"/>
      <c r="H25" s="61"/>
      <c r="I25" s="61"/>
    </row>
    <row r="26" spans="1:9" ht="40.5" customHeight="1" thickBot="1">
      <c r="A26" s="65">
        <f t="shared" si="0"/>
        <v>19</v>
      </c>
      <c r="B26" s="95"/>
      <c r="C26" s="96"/>
      <c r="D26" s="97"/>
      <c r="E26" s="88"/>
      <c r="F26" s="88"/>
      <c r="G26" s="92"/>
      <c r="H26" s="61"/>
      <c r="I26" s="61"/>
    </row>
    <row r="27" spans="1:9" ht="40.5" customHeight="1" thickBot="1">
      <c r="A27" s="65">
        <f t="shared" si="0"/>
        <v>20</v>
      </c>
      <c r="B27" s="95"/>
      <c r="C27" s="96"/>
      <c r="D27" s="97"/>
      <c r="E27" s="88"/>
      <c r="F27" s="88"/>
      <c r="G27" s="92"/>
      <c r="H27" s="61"/>
      <c r="I27" s="61"/>
    </row>
    <row r="28" spans="1:9" ht="40.5" customHeight="1" thickBot="1">
      <c r="A28" s="65">
        <f t="shared" si="0"/>
        <v>21</v>
      </c>
      <c r="B28" s="175"/>
      <c r="C28" s="176"/>
      <c r="D28" s="177"/>
      <c r="E28" s="88"/>
      <c r="F28" s="88"/>
      <c r="G28" s="93"/>
      <c r="H28" s="61"/>
      <c r="I28" s="61"/>
    </row>
    <row r="29" spans="1:9" ht="16" thickBot="1">
      <c r="A29" s="61"/>
      <c r="B29" s="61"/>
      <c r="C29" s="61"/>
      <c r="D29" s="61"/>
      <c r="E29" s="61"/>
      <c r="F29" s="61"/>
      <c r="G29" s="63"/>
      <c r="H29" s="61"/>
      <c r="I29" s="61"/>
    </row>
    <row r="30" spans="1:9" ht="40.5" customHeight="1" thickTop="1" thickBot="1">
      <c r="A30" s="61"/>
      <c r="B30" s="84"/>
      <c r="C30" s="87" t="s">
        <v>46</v>
      </c>
      <c r="D30" s="60"/>
      <c r="E30" s="85"/>
      <c r="F30" s="85"/>
      <c r="G30" s="85"/>
      <c r="H30" s="61"/>
      <c r="I30" s="61"/>
    </row>
    <row r="31" spans="1:9" ht="16" thickTop="1">
      <c r="A31" s="61"/>
      <c r="B31" s="61"/>
      <c r="C31" s="61"/>
      <c r="D31" s="61"/>
      <c r="E31" s="61"/>
      <c r="F31" s="61"/>
      <c r="G31" s="61"/>
      <c r="H31" s="61"/>
      <c r="I31" s="61"/>
    </row>
    <row r="32" spans="1:9" ht="15.5" customHeight="1">
      <c r="A32" s="61"/>
      <c r="B32" s="61"/>
      <c r="C32" s="61"/>
      <c r="D32" s="61"/>
      <c r="E32" s="61"/>
      <c r="F32" s="61"/>
      <c r="G32" s="61"/>
      <c r="H32" s="61"/>
      <c r="I32" s="61"/>
    </row>
    <row r="33" spans="1:9" ht="15.5">
      <c r="A33" s="61"/>
      <c r="B33" s="61"/>
      <c r="C33" s="61"/>
      <c r="D33" s="61"/>
      <c r="E33" s="61"/>
      <c r="F33" s="61"/>
      <c r="G33" s="61"/>
      <c r="H33" s="61"/>
      <c r="I33" s="61"/>
    </row>
    <row r="34" spans="1:9" ht="15.5">
      <c r="A34" s="61"/>
      <c r="C34" s="84"/>
      <c r="D34" s="84"/>
      <c r="E34" s="84"/>
      <c r="F34" s="84"/>
      <c r="G34" s="84"/>
      <c r="H34" s="61"/>
      <c r="I34" s="61"/>
    </row>
    <row r="35" spans="1:9" ht="15.5">
      <c r="A35" s="61"/>
      <c r="B35" s="61"/>
      <c r="C35" s="61"/>
      <c r="D35" s="61"/>
      <c r="E35" s="61"/>
      <c r="F35" s="61"/>
      <c r="G35" s="61"/>
      <c r="H35" s="61"/>
      <c r="I35" s="61"/>
    </row>
    <row r="36" spans="1:9" ht="15.5">
      <c r="A36" s="61"/>
      <c r="B36" s="61"/>
      <c r="C36" s="61"/>
      <c r="D36" s="61"/>
      <c r="E36" s="61"/>
      <c r="F36" s="61"/>
      <c r="G36" s="61"/>
      <c r="H36" s="61"/>
      <c r="I36" s="61"/>
    </row>
    <row r="37" spans="1:9" ht="15.5">
      <c r="A37" s="61"/>
      <c r="B37" s="61"/>
      <c r="C37" s="61"/>
      <c r="D37" s="61"/>
      <c r="E37" s="61"/>
      <c r="F37" s="61"/>
      <c r="G37" s="61"/>
      <c r="H37" s="61"/>
      <c r="I37" s="61"/>
    </row>
    <row r="38" spans="1:9" ht="15.5">
      <c r="A38" s="61"/>
      <c r="B38" s="61"/>
      <c r="C38" s="61"/>
      <c r="D38" s="61"/>
      <c r="E38" s="61"/>
      <c r="F38" s="61"/>
      <c r="G38" s="61"/>
      <c r="H38" s="61"/>
      <c r="I38" s="61"/>
    </row>
    <row r="39" spans="1:9" ht="15.5">
      <c r="A39" s="61"/>
      <c r="B39" s="61"/>
      <c r="C39" s="61"/>
      <c r="D39" s="61"/>
      <c r="E39" s="61"/>
      <c r="F39" s="61"/>
      <c r="G39" s="61"/>
      <c r="H39" s="61"/>
      <c r="I39" s="61"/>
    </row>
    <row r="40" spans="1:9" ht="15.5">
      <c r="A40" s="61"/>
      <c r="B40" s="61"/>
      <c r="C40" s="61"/>
      <c r="D40" s="61"/>
      <c r="E40" s="61"/>
      <c r="F40" s="61"/>
      <c r="G40" s="61"/>
      <c r="H40" s="61"/>
      <c r="I40" s="61"/>
    </row>
    <row r="41" spans="1:9" ht="15.5">
      <c r="A41" s="61"/>
      <c r="B41" s="61"/>
      <c r="C41" s="61"/>
      <c r="D41" s="61"/>
      <c r="E41" s="61"/>
      <c r="F41" s="61"/>
      <c r="G41" s="61"/>
      <c r="H41" s="61"/>
      <c r="I41" s="61"/>
    </row>
    <row r="42" spans="1:9" ht="15.5">
      <c r="A42" s="61"/>
      <c r="B42" s="61"/>
      <c r="C42" s="61"/>
      <c r="D42" s="61"/>
      <c r="E42" s="61"/>
      <c r="F42" s="61"/>
      <c r="G42" s="61"/>
      <c r="H42" s="61"/>
      <c r="I42" s="61"/>
    </row>
    <row r="43" spans="1:9" ht="15.5">
      <c r="A43" s="61"/>
      <c r="B43" s="61"/>
      <c r="C43" s="61"/>
      <c r="D43" s="61"/>
      <c r="E43" s="61"/>
      <c r="F43" s="61"/>
      <c r="G43" s="61"/>
      <c r="H43" s="61"/>
      <c r="I43" s="61"/>
    </row>
    <row r="44" spans="1:9" ht="15.5">
      <c r="A44" s="61"/>
      <c r="B44" s="61"/>
      <c r="C44" s="61"/>
      <c r="D44" s="61"/>
      <c r="E44" s="61"/>
      <c r="F44" s="61"/>
      <c r="G44" s="61"/>
      <c r="H44" s="61"/>
      <c r="I44" s="61"/>
    </row>
    <row r="45" spans="1:9" ht="15.5">
      <c r="A45" s="61"/>
      <c r="B45" s="61"/>
      <c r="C45" s="61"/>
      <c r="D45" s="61"/>
      <c r="E45" s="61"/>
      <c r="F45" s="61"/>
      <c r="G45" s="61"/>
      <c r="H45" s="61"/>
      <c r="I45" s="61"/>
    </row>
    <row r="46" spans="1:9" ht="15.5">
      <c r="A46" s="61"/>
      <c r="B46" s="61"/>
      <c r="C46" s="61"/>
      <c r="D46" s="61"/>
      <c r="E46" s="61"/>
      <c r="F46" s="61"/>
      <c r="G46" s="61"/>
      <c r="H46" s="61"/>
      <c r="I46" s="61"/>
    </row>
    <row r="47" spans="1:9" ht="15.5">
      <c r="A47" s="61"/>
      <c r="B47" s="61"/>
      <c r="C47" s="61"/>
      <c r="D47" s="61"/>
      <c r="E47" s="61"/>
      <c r="F47" s="61"/>
      <c r="G47" s="61"/>
      <c r="H47" s="61"/>
      <c r="I47" s="61"/>
    </row>
    <row r="48" spans="1:9" ht="15.5">
      <c r="A48" s="61"/>
      <c r="B48" s="61"/>
      <c r="C48" s="61"/>
      <c r="D48" s="61"/>
      <c r="E48" s="61"/>
      <c r="F48" s="61"/>
      <c r="G48" s="61"/>
      <c r="H48" s="61"/>
      <c r="I48" s="61"/>
    </row>
    <row r="49" spans="1:9" ht="15.5">
      <c r="A49" s="61"/>
      <c r="B49" s="61"/>
      <c r="C49" s="61"/>
      <c r="D49" s="61"/>
      <c r="E49" s="61"/>
      <c r="F49" s="61"/>
      <c r="G49" s="61"/>
      <c r="H49" s="61"/>
      <c r="I49" s="61"/>
    </row>
    <row r="50" spans="1:9" ht="15.5">
      <c r="A50" s="61"/>
      <c r="B50" s="61"/>
      <c r="C50" s="61"/>
      <c r="D50" s="61"/>
      <c r="E50" s="61"/>
      <c r="F50" s="61"/>
      <c r="G50" s="61"/>
      <c r="H50" s="61"/>
      <c r="I50" s="61"/>
    </row>
    <row r="51" spans="1:9" ht="15.5">
      <c r="A51" s="61"/>
      <c r="B51" s="61"/>
      <c r="C51" s="61"/>
      <c r="D51" s="61"/>
      <c r="E51" s="61"/>
      <c r="F51" s="61"/>
      <c r="G51" s="61"/>
      <c r="H51" s="61"/>
      <c r="I51" s="61"/>
    </row>
    <row r="52" spans="1:9" ht="15.5">
      <c r="A52" s="61"/>
      <c r="B52" s="61"/>
      <c r="C52" s="61"/>
      <c r="D52" s="61"/>
      <c r="E52" s="61"/>
      <c r="F52" s="61"/>
      <c r="G52" s="61"/>
      <c r="H52" s="61"/>
      <c r="I52" s="61"/>
    </row>
    <row r="53" spans="1:9" ht="15.5">
      <c r="A53" s="61"/>
      <c r="B53" s="61"/>
      <c r="C53" s="61"/>
      <c r="D53" s="61"/>
      <c r="E53" s="61"/>
      <c r="F53" s="61"/>
      <c r="G53" s="61"/>
      <c r="H53" s="61"/>
      <c r="I53" s="61"/>
    </row>
    <row r="54" spans="1:9" ht="15.5">
      <c r="A54" s="61"/>
      <c r="B54" s="61"/>
      <c r="C54" s="61"/>
      <c r="D54" s="61"/>
      <c r="E54" s="61"/>
      <c r="F54" s="61"/>
      <c r="G54" s="61"/>
      <c r="H54" s="61"/>
      <c r="I54" s="61"/>
    </row>
    <row r="55" spans="1:9" ht="15.5">
      <c r="A55" s="61"/>
      <c r="B55" s="61"/>
      <c r="C55" s="61"/>
      <c r="D55" s="61"/>
      <c r="E55" s="61"/>
      <c r="F55" s="61"/>
      <c r="G55" s="61"/>
      <c r="H55" s="61"/>
      <c r="I55" s="61"/>
    </row>
    <row r="56" spans="1:9" ht="15.5">
      <c r="A56" s="61"/>
      <c r="B56" s="61"/>
      <c r="C56" s="61"/>
      <c r="D56" s="61"/>
      <c r="E56" s="61"/>
      <c r="F56" s="61"/>
      <c r="G56" s="61"/>
      <c r="H56" s="61"/>
      <c r="I56" s="61"/>
    </row>
    <row r="57" spans="1:9" ht="15.5">
      <c r="A57" s="61"/>
      <c r="B57" s="61"/>
      <c r="C57" s="61"/>
      <c r="D57" s="61"/>
      <c r="E57" s="61"/>
      <c r="F57" s="61"/>
      <c r="G57" s="61"/>
      <c r="H57" s="61"/>
      <c r="I57" s="61"/>
    </row>
    <row r="58" spans="1:9" ht="15.5">
      <c r="A58" s="61"/>
      <c r="B58" s="61"/>
      <c r="C58" s="61"/>
      <c r="D58" s="61"/>
      <c r="E58" s="61"/>
      <c r="F58" s="61"/>
      <c r="G58" s="61"/>
      <c r="H58" s="61"/>
      <c r="I58" s="61"/>
    </row>
    <row r="59" spans="1:9" ht="15.5">
      <c r="A59" s="61"/>
      <c r="B59" s="61"/>
      <c r="C59" s="61"/>
      <c r="D59" s="61"/>
      <c r="E59" s="61"/>
      <c r="F59" s="61"/>
      <c r="G59" s="61"/>
      <c r="H59" s="61"/>
      <c r="I59" s="61"/>
    </row>
    <row r="60" spans="1:9" ht="15.5">
      <c r="A60" s="61"/>
      <c r="B60" s="61"/>
      <c r="C60" s="61"/>
      <c r="D60" s="61"/>
      <c r="E60" s="61"/>
      <c r="F60" s="61"/>
      <c r="G60" s="61"/>
      <c r="H60" s="61"/>
      <c r="I60" s="61"/>
    </row>
    <row r="61" spans="1:9" ht="15.5">
      <c r="A61" s="61"/>
      <c r="B61" s="61"/>
      <c r="C61" s="61"/>
      <c r="D61" s="61"/>
      <c r="E61" s="61"/>
      <c r="F61" s="61"/>
      <c r="G61" s="61"/>
      <c r="H61" s="61"/>
      <c r="I61" s="61"/>
    </row>
    <row r="62" spans="1:9" ht="15.5">
      <c r="A62" s="61"/>
      <c r="B62" s="61"/>
      <c r="C62" s="61"/>
      <c r="D62" s="61"/>
      <c r="E62" s="61"/>
      <c r="F62" s="61"/>
      <c r="G62" s="61"/>
      <c r="H62" s="61"/>
      <c r="I62" s="61"/>
    </row>
    <row r="63" spans="1:9" ht="15.5">
      <c r="A63" s="61"/>
      <c r="B63" s="61"/>
      <c r="C63" s="61"/>
      <c r="D63" s="61"/>
      <c r="E63" s="61"/>
      <c r="F63" s="61"/>
      <c r="G63" s="61"/>
      <c r="H63" s="61"/>
      <c r="I63" s="61"/>
    </row>
    <row r="64" spans="1:9" ht="15.5">
      <c r="A64" s="61"/>
      <c r="B64" s="61"/>
      <c r="C64" s="61"/>
      <c r="D64" s="61"/>
      <c r="E64" s="61"/>
      <c r="F64" s="61"/>
      <c r="G64" s="61"/>
      <c r="H64" s="61"/>
      <c r="I64" s="61"/>
    </row>
    <row r="65" spans="1:9" ht="15.5">
      <c r="A65" s="61"/>
      <c r="B65" s="61"/>
      <c r="C65" s="61"/>
      <c r="D65" s="61"/>
      <c r="E65" s="61"/>
      <c r="F65" s="61"/>
      <c r="G65" s="61"/>
      <c r="H65" s="61"/>
      <c r="I65" s="61"/>
    </row>
    <row r="66" spans="1:9" ht="15.5">
      <c r="A66" s="61"/>
      <c r="B66" s="61"/>
      <c r="C66" s="61"/>
      <c r="D66" s="61"/>
      <c r="E66" s="61"/>
      <c r="F66" s="61"/>
      <c r="G66" s="61"/>
      <c r="H66" s="61"/>
      <c r="I66" s="61"/>
    </row>
    <row r="67" spans="1:9" ht="15.5">
      <c r="A67" s="61"/>
      <c r="B67" s="61"/>
      <c r="C67" s="61"/>
      <c r="D67" s="61"/>
      <c r="E67" s="61"/>
      <c r="F67" s="61"/>
      <c r="G67" s="61"/>
      <c r="H67" s="61"/>
      <c r="I67" s="61"/>
    </row>
    <row r="68" spans="1:9" ht="15.5">
      <c r="A68" s="61"/>
      <c r="B68" s="61"/>
      <c r="C68" s="61"/>
      <c r="D68" s="61"/>
      <c r="E68" s="61"/>
      <c r="F68" s="61"/>
      <c r="G68" s="61"/>
      <c r="H68" s="61"/>
      <c r="I68" s="61"/>
    </row>
    <row r="69" spans="1:9" ht="15.5">
      <c r="A69" s="61"/>
      <c r="B69" s="61"/>
      <c r="C69" s="61"/>
      <c r="D69" s="61"/>
      <c r="E69" s="61"/>
      <c r="F69" s="61"/>
      <c r="G69" s="61"/>
      <c r="H69" s="61"/>
      <c r="I69" s="61"/>
    </row>
    <row r="70" spans="1:9" ht="15.5">
      <c r="A70" s="61"/>
      <c r="B70" s="61"/>
      <c r="C70" s="61"/>
      <c r="D70" s="61"/>
      <c r="E70" s="61"/>
      <c r="F70" s="61"/>
      <c r="G70" s="61"/>
      <c r="H70" s="61"/>
      <c r="I70" s="61"/>
    </row>
    <row r="71" spans="1:9" ht="15.5">
      <c r="A71" s="61"/>
      <c r="B71" s="61"/>
      <c r="C71" s="61"/>
      <c r="D71" s="61"/>
      <c r="E71" s="61"/>
      <c r="F71" s="61"/>
      <c r="G71" s="61"/>
      <c r="H71" s="61"/>
      <c r="I71" s="61"/>
    </row>
    <row r="72" spans="1:9" ht="15.5">
      <c r="A72" s="61"/>
      <c r="B72" s="61"/>
      <c r="C72" s="61"/>
      <c r="D72" s="61"/>
      <c r="E72" s="61"/>
      <c r="F72" s="61"/>
      <c r="G72" s="61"/>
      <c r="H72" s="61"/>
      <c r="I72" s="61"/>
    </row>
    <row r="73" spans="1:9" ht="15.5">
      <c r="A73" s="61"/>
      <c r="B73" s="61"/>
      <c r="C73" s="61"/>
      <c r="D73" s="61"/>
      <c r="E73" s="61"/>
      <c r="F73" s="61"/>
      <c r="G73" s="61"/>
      <c r="H73" s="61"/>
      <c r="I73" s="61"/>
    </row>
    <row r="74" spans="1:9" ht="15.5">
      <c r="A74" s="61"/>
      <c r="B74" s="61"/>
      <c r="C74" s="61"/>
      <c r="D74" s="61"/>
      <c r="E74" s="61"/>
      <c r="F74" s="61"/>
      <c r="G74" s="61"/>
      <c r="H74" s="61"/>
      <c r="I74" s="61"/>
    </row>
    <row r="75" spans="1:9" ht="15.5">
      <c r="A75" s="61"/>
      <c r="B75" s="61"/>
      <c r="C75" s="61"/>
      <c r="D75" s="61"/>
      <c r="E75" s="61"/>
      <c r="F75" s="61"/>
      <c r="G75" s="61"/>
      <c r="H75" s="61"/>
      <c r="I75" s="61"/>
    </row>
    <row r="76" spans="1:9" ht="15.5">
      <c r="A76" s="61"/>
      <c r="B76" s="61"/>
      <c r="C76" s="61"/>
      <c r="D76" s="61"/>
      <c r="E76" s="61"/>
      <c r="F76" s="61"/>
      <c r="G76" s="61"/>
      <c r="H76" s="61"/>
      <c r="I76" s="61"/>
    </row>
    <row r="77" spans="1:9" ht="15.5">
      <c r="A77" s="61"/>
      <c r="B77" s="61"/>
      <c r="C77" s="61"/>
      <c r="D77" s="61"/>
      <c r="E77" s="61"/>
      <c r="F77" s="61"/>
      <c r="G77" s="61"/>
      <c r="H77" s="61"/>
      <c r="I77" s="61"/>
    </row>
    <row r="78" spans="1:9" ht="15.5">
      <c r="A78" s="61"/>
      <c r="B78" s="61"/>
      <c r="C78" s="61"/>
      <c r="D78" s="61"/>
      <c r="E78" s="61"/>
      <c r="F78" s="61"/>
      <c r="G78" s="61"/>
      <c r="H78" s="61"/>
      <c r="I78" s="61"/>
    </row>
    <row r="79" spans="1:9" ht="15.5">
      <c r="A79" s="61"/>
      <c r="B79" s="61"/>
      <c r="C79" s="61"/>
      <c r="D79" s="61"/>
      <c r="E79" s="61"/>
      <c r="F79" s="61"/>
      <c r="G79" s="61"/>
      <c r="H79" s="61"/>
      <c r="I79" s="61"/>
    </row>
    <row r="80" spans="1:9" ht="15.5">
      <c r="A80" s="61"/>
      <c r="B80" s="61"/>
      <c r="C80" s="61"/>
      <c r="D80" s="61"/>
      <c r="E80" s="61"/>
      <c r="F80" s="61"/>
      <c r="G80" s="61"/>
      <c r="H80" s="61"/>
      <c r="I80" s="61"/>
    </row>
    <row r="81" spans="1:9" ht="15.5">
      <c r="A81" s="61"/>
      <c r="B81" s="61"/>
      <c r="C81" s="61"/>
      <c r="D81" s="61"/>
      <c r="E81" s="61"/>
      <c r="F81" s="61"/>
      <c r="G81" s="61"/>
      <c r="H81" s="61"/>
      <c r="I81" s="61"/>
    </row>
    <row r="82" spans="1:9" ht="15.5">
      <c r="A82" s="61"/>
      <c r="B82" s="61"/>
      <c r="C82" s="61"/>
      <c r="D82" s="61"/>
      <c r="E82" s="61"/>
      <c r="F82" s="61"/>
      <c r="G82" s="61"/>
      <c r="H82" s="61"/>
      <c r="I82" s="61"/>
    </row>
    <row r="83" spans="1:9" ht="15.5">
      <c r="A83" s="61"/>
      <c r="B83" s="61"/>
      <c r="C83" s="61"/>
      <c r="D83" s="61"/>
      <c r="E83" s="61"/>
      <c r="F83" s="61"/>
      <c r="G83" s="61"/>
      <c r="H83" s="61"/>
      <c r="I83" s="61"/>
    </row>
    <row r="84" spans="1:9" ht="15.5">
      <c r="A84" s="61"/>
      <c r="B84" s="61"/>
      <c r="C84" s="61"/>
      <c r="D84" s="61"/>
      <c r="E84" s="61"/>
      <c r="F84" s="61"/>
      <c r="G84" s="61"/>
      <c r="H84" s="61"/>
      <c r="I84" s="61"/>
    </row>
    <row r="85" spans="1:9" ht="15.5">
      <c r="A85" s="61"/>
      <c r="B85" s="61"/>
      <c r="C85" s="61"/>
      <c r="D85" s="61"/>
      <c r="E85" s="61"/>
      <c r="F85" s="61"/>
      <c r="G85" s="61"/>
      <c r="H85" s="61"/>
      <c r="I85" s="61"/>
    </row>
    <row r="86" spans="1:9" ht="15.5">
      <c r="A86" s="61"/>
      <c r="B86" s="61"/>
      <c r="C86" s="61"/>
      <c r="D86" s="61"/>
      <c r="E86" s="61"/>
      <c r="F86" s="61"/>
      <c r="G86" s="61"/>
      <c r="H86" s="61"/>
      <c r="I86" s="61"/>
    </row>
    <row r="87" spans="1:9" ht="15.5">
      <c r="A87" s="61"/>
      <c r="B87" s="61"/>
      <c r="C87" s="61"/>
      <c r="D87" s="61"/>
      <c r="E87" s="61"/>
      <c r="F87" s="61"/>
      <c r="G87" s="61"/>
      <c r="H87" s="61"/>
      <c r="I87" s="61"/>
    </row>
    <row r="88" spans="1:9" ht="15.5">
      <c r="A88" s="61"/>
      <c r="B88" s="61"/>
      <c r="C88" s="61"/>
      <c r="D88" s="61"/>
      <c r="E88" s="61"/>
      <c r="F88" s="61"/>
      <c r="G88" s="61"/>
      <c r="H88" s="61"/>
      <c r="I88" s="61"/>
    </row>
    <row r="89" spans="1:9" ht="15.5">
      <c r="A89" s="61"/>
      <c r="B89" s="61"/>
      <c r="C89" s="61"/>
      <c r="D89" s="61"/>
      <c r="E89" s="61"/>
      <c r="F89" s="61"/>
      <c r="G89" s="61"/>
      <c r="H89" s="61"/>
      <c r="I89" s="61"/>
    </row>
    <row r="90" spans="1:9" ht="15.5">
      <c r="A90" s="61"/>
      <c r="B90" s="61"/>
      <c r="C90" s="61"/>
      <c r="D90" s="61"/>
      <c r="E90" s="61"/>
      <c r="F90" s="61"/>
      <c r="G90" s="61"/>
      <c r="H90" s="61"/>
      <c r="I90" s="61"/>
    </row>
    <row r="91" spans="1:9" ht="15.5">
      <c r="A91" s="61"/>
      <c r="B91" s="61"/>
      <c r="C91" s="61"/>
      <c r="D91" s="61"/>
      <c r="E91" s="61"/>
      <c r="F91" s="61"/>
      <c r="G91" s="61"/>
      <c r="H91" s="61"/>
      <c r="I91" s="61"/>
    </row>
    <row r="92" spans="1:9" ht="15.5">
      <c r="A92" s="61"/>
      <c r="B92" s="61"/>
      <c r="C92" s="61"/>
      <c r="D92" s="61"/>
      <c r="E92" s="61"/>
      <c r="F92" s="61"/>
      <c r="G92" s="61"/>
      <c r="H92" s="61"/>
      <c r="I92" s="61"/>
    </row>
    <row r="93" spans="1:9" ht="15.5">
      <c r="A93" s="61"/>
      <c r="B93" s="61"/>
      <c r="C93" s="61"/>
      <c r="D93" s="61"/>
      <c r="E93" s="61"/>
      <c r="F93" s="61"/>
      <c r="G93" s="61"/>
      <c r="H93" s="61"/>
      <c r="I93" s="61"/>
    </row>
    <row r="94" spans="1:9" ht="15.5">
      <c r="A94" s="61"/>
      <c r="B94" s="61"/>
      <c r="C94" s="61"/>
      <c r="D94" s="61"/>
      <c r="E94" s="61"/>
      <c r="F94" s="61"/>
      <c r="G94" s="61"/>
      <c r="H94" s="61"/>
      <c r="I94" s="61"/>
    </row>
    <row r="95" spans="1:9" ht="15.5">
      <c r="A95" s="61"/>
      <c r="B95" s="61"/>
      <c r="C95" s="61"/>
      <c r="D95" s="61"/>
      <c r="E95" s="61"/>
      <c r="F95" s="61"/>
      <c r="G95" s="61"/>
      <c r="H95" s="61"/>
      <c r="I95" s="61"/>
    </row>
    <row r="96" spans="1:9" ht="15.5">
      <c r="A96" s="61"/>
      <c r="B96" s="61"/>
      <c r="C96" s="61"/>
      <c r="D96" s="61"/>
      <c r="E96" s="61"/>
      <c r="F96" s="61"/>
      <c r="G96" s="61"/>
      <c r="H96" s="61"/>
      <c r="I96" s="61"/>
    </row>
    <row r="97" spans="1:9" ht="15.5">
      <c r="A97" s="61"/>
      <c r="B97" s="61"/>
      <c r="C97" s="61"/>
      <c r="D97" s="61"/>
      <c r="E97" s="61"/>
      <c r="F97" s="61"/>
      <c r="G97" s="61"/>
      <c r="H97" s="61"/>
      <c r="I97" s="61"/>
    </row>
    <row r="98" spans="1:9" ht="15.5">
      <c r="A98" s="61"/>
      <c r="B98" s="61"/>
      <c r="C98" s="61"/>
      <c r="D98" s="61"/>
      <c r="E98" s="61"/>
      <c r="F98" s="61"/>
      <c r="G98" s="61"/>
      <c r="H98" s="61"/>
      <c r="I98" s="61"/>
    </row>
    <row r="99" spans="1:9" ht="15.5">
      <c r="A99" s="61"/>
      <c r="B99" s="61"/>
      <c r="C99" s="61"/>
      <c r="D99" s="61"/>
      <c r="E99" s="61"/>
      <c r="F99" s="61"/>
      <c r="G99" s="61"/>
      <c r="H99" s="61"/>
      <c r="I99" s="61"/>
    </row>
    <row r="100" spans="1:9" ht="15.5">
      <c r="A100" s="61"/>
      <c r="B100" s="61"/>
      <c r="C100" s="61"/>
      <c r="D100" s="61"/>
      <c r="E100" s="61"/>
      <c r="F100" s="61"/>
      <c r="G100" s="61"/>
      <c r="H100" s="61"/>
      <c r="I100" s="61"/>
    </row>
    <row r="101" spans="1:9" ht="15.5">
      <c r="A101" s="61"/>
      <c r="B101" s="61"/>
      <c r="C101" s="61"/>
      <c r="D101" s="61"/>
      <c r="E101" s="61"/>
      <c r="F101" s="61"/>
      <c r="G101" s="61"/>
      <c r="H101" s="61"/>
      <c r="I101" s="61"/>
    </row>
    <row r="102" spans="1:9" ht="15.5">
      <c r="A102" s="61"/>
      <c r="B102" s="61"/>
      <c r="C102" s="61"/>
      <c r="D102" s="61"/>
      <c r="E102" s="61"/>
      <c r="F102" s="61"/>
      <c r="G102" s="61"/>
      <c r="H102" s="61"/>
      <c r="I102" s="61"/>
    </row>
    <row r="103" spans="1:9" ht="15.5">
      <c r="A103" s="61"/>
      <c r="B103" s="61"/>
      <c r="C103" s="61"/>
      <c r="D103" s="61"/>
      <c r="E103" s="61"/>
      <c r="F103" s="61"/>
      <c r="G103" s="61"/>
      <c r="H103" s="61"/>
      <c r="I103" s="61"/>
    </row>
    <row r="104" spans="1:9" ht="15.5">
      <c r="A104" s="61"/>
      <c r="B104" s="61"/>
      <c r="C104" s="61"/>
      <c r="D104" s="61"/>
      <c r="E104" s="61"/>
      <c r="F104" s="61"/>
      <c r="G104" s="61"/>
      <c r="H104" s="61"/>
      <c r="I104" s="61"/>
    </row>
    <row r="105" spans="1:9" ht="15.5">
      <c r="A105" s="61"/>
      <c r="B105" s="61"/>
      <c r="C105" s="61"/>
      <c r="D105" s="61"/>
      <c r="E105" s="61"/>
      <c r="F105" s="61"/>
      <c r="G105" s="61"/>
      <c r="H105" s="61"/>
      <c r="I105" s="61"/>
    </row>
    <row r="106" spans="1:9" ht="15.5">
      <c r="A106" s="61"/>
      <c r="B106" s="61"/>
      <c r="C106" s="61"/>
      <c r="D106" s="61"/>
      <c r="E106" s="61"/>
      <c r="F106" s="61"/>
      <c r="G106" s="61"/>
      <c r="H106" s="61"/>
      <c r="I106" s="61"/>
    </row>
    <row r="107" spans="1:9" ht="15.5">
      <c r="A107" s="61"/>
      <c r="B107" s="61"/>
      <c r="C107" s="61"/>
      <c r="D107" s="61"/>
      <c r="E107" s="61"/>
      <c r="F107" s="61"/>
      <c r="G107" s="61"/>
      <c r="H107" s="61"/>
      <c r="I107" s="61"/>
    </row>
    <row r="108" spans="1:9" ht="15.5">
      <c r="A108" s="61"/>
      <c r="B108" s="61"/>
      <c r="C108" s="61"/>
      <c r="D108" s="61"/>
      <c r="E108" s="61"/>
      <c r="F108" s="61"/>
      <c r="G108" s="61"/>
      <c r="H108" s="61"/>
      <c r="I108" s="61"/>
    </row>
    <row r="109" spans="1:9" ht="15.5">
      <c r="A109" s="61"/>
      <c r="B109" s="61"/>
      <c r="C109" s="61"/>
      <c r="D109" s="61"/>
      <c r="E109" s="61"/>
      <c r="F109" s="61"/>
      <c r="G109" s="61"/>
      <c r="H109" s="61"/>
      <c r="I109" s="61"/>
    </row>
    <row r="110" spans="1:9" ht="15.5">
      <c r="A110" s="61"/>
      <c r="B110" s="61"/>
      <c r="C110" s="61"/>
      <c r="D110" s="61"/>
      <c r="E110" s="61"/>
      <c r="F110" s="61"/>
      <c r="G110" s="61"/>
      <c r="H110" s="61"/>
      <c r="I110" s="61"/>
    </row>
    <row r="111" spans="1:9" ht="15.5">
      <c r="A111" s="61"/>
      <c r="B111" s="61"/>
      <c r="C111" s="61"/>
      <c r="D111" s="61"/>
      <c r="E111" s="61"/>
      <c r="F111" s="61"/>
      <c r="G111" s="61"/>
      <c r="H111" s="61"/>
      <c r="I111" s="61"/>
    </row>
    <row r="112" spans="1:9" ht="15.5">
      <c r="A112" s="61"/>
      <c r="B112" s="61"/>
      <c r="C112" s="61"/>
      <c r="D112" s="61"/>
      <c r="E112" s="61"/>
      <c r="F112" s="61"/>
      <c r="G112" s="61"/>
      <c r="H112" s="61"/>
      <c r="I112" s="61"/>
    </row>
    <row r="113" spans="1:9" ht="15.5">
      <c r="A113" s="61"/>
      <c r="B113" s="61"/>
      <c r="C113" s="61"/>
      <c r="D113" s="61"/>
      <c r="E113" s="61"/>
      <c r="F113" s="61"/>
      <c r="G113" s="61"/>
      <c r="H113" s="61"/>
      <c r="I113" s="61"/>
    </row>
    <row r="114" spans="1:9" ht="15.5">
      <c r="A114" s="61"/>
      <c r="B114" s="61"/>
      <c r="C114" s="61"/>
      <c r="D114" s="61"/>
      <c r="E114" s="61"/>
      <c r="F114" s="61"/>
      <c r="G114" s="61"/>
      <c r="H114" s="61"/>
      <c r="I114" s="61"/>
    </row>
    <row r="115" spans="1:9" ht="15.5">
      <c r="A115" s="61"/>
      <c r="B115" s="61"/>
      <c r="C115" s="61"/>
      <c r="D115" s="61"/>
      <c r="E115" s="61"/>
      <c r="F115" s="61"/>
      <c r="G115" s="61"/>
      <c r="H115" s="61"/>
      <c r="I115" s="61"/>
    </row>
    <row r="116" spans="1:9" ht="15.5">
      <c r="A116" s="61"/>
      <c r="B116" s="61"/>
      <c r="C116" s="61"/>
      <c r="D116" s="61"/>
      <c r="E116" s="61"/>
      <c r="F116" s="61"/>
      <c r="G116" s="61"/>
      <c r="H116" s="61"/>
      <c r="I116" s="61"/>
    </row>
    <row r="117" spans="1:9" ht="15.5">
      <c r="A117" s="61"/>
      <c r="B117" s="61"/>
      <c r="C117" s="61"/>
      <c r="D117" s="61"/>
      <c r="E117" s="61"/>
      <c r="F117" s="61"/>
      <c r="G117" s="61"/>
      <c r="H117" s="61"/>
      <c r="I117" s="61"/>
    </row>
    <row r="118" spans="1:9" ht="15.5">
      <c r="A118" s="61"/>
      <c r="B118" s="61"/>
      <c r="C118" s="61"/>
      <c r="D118" s="61"/>
      <c r="E118" s="61"/>
      <c r="F118" s="61"/>
      <c r="G118" s="61"/>
      <c r="H118" s="61"/>
      <c r="I118" s="61"/>
    </row>
    <row r="119" spans="1:9" ht="15.5">
      <c r="A119" s="61"/>
      <c r="B119" s="61"/>
      <c r="C119" s="61"/>
      <c r="D119" s="61"/>
      <c r="E119" s="61"/>
      <c r="F119" s="61"/>
      <c r="G119" s="61"/>
      <c r="H119" s="61"/>
      <c r="I119" s="61"/>
    </row>
    <row r="120" spans="1:9" ht="15.5">
      <c r="A120" s="61"/>
      <c r="B120" s="61"/>
      <c r="C120" s="61"/>
      <c r="D120" s="61"/>
      <c r="E120" s="61"/>
      <c r="F120" s="61"/>
      <c r="G120" s="61"/>
      <c r="H120" s="61"/>
      <c r="I120" s="61"/>
    </row>
    <row r="121" spans="1:9" ht="15.5">
      <c r="A121" s="61"/>
      <c r="B121" s="61"/>
      <c r="C121" s="61"/>
      <c r="D121" s="61"/>
      <c r="E121" s="61"/>
      <c r="F121" s="61"/>
      <c r="G121" s="61"/>
      <c r="H121" s="61"/>
      <c r="I121" s="61"/>
    </row>
    <row r="122" spans="1:9" ht="15.5">
      <c r="A122" s="61"/>
      <c r="B122" s="61"/>
      <c r="C122" s="61"/>
      <c r="D122" s="61"/>
      <c r="E122" s="61"/>
      <c r="F122" s="61"/>
      <c r="G122" s="61"/>
      <c r="H122" s="61"/>
      <c r="I122" s="61"/>
    </row>
    <row r="123" spans="1:9" ht="15.5">
      <c r="A123" s="61"/>
      <c r="B123" s="61"/>
      <c r="C123" s="61"/>
      <c r="D123" s="61"/>
      <c r="E123" s="61"/>
      <c r="F123" s="61"/>
      <c r="G123" s="61"/>
      <c r="H123" s="61"/>
      <c r="I123" s="61"/>
    </row>
    <row r="124" spans="1:9" ht="15.5">
      <c r="A124" s="61"/>
      <c r="B124" s="61"/>
      <c r="C124" s="61"/>
      <c r="D124" s="61"/>
      <c r="E124" s="61"/>
      <c r="F124" s="61"/>
      <c r="G124" s="61"/>
      <c r="H124" s="61"/>
      <c r="I124" s="61"/>
    </row>
    <row r="125" spans="1:9" ht="15.5">
      <c r="A125" s="61"/>
      <c r="B125" s="61"/>
      <c r="C125" s="61"/>
      <c r="D125" s="61"/>
      <c r="E125" s="61"/>
      <c r="F125" s="61"/>
      <c r="G125" s="61"/>
      <c r="H125" s="61"/>
      <c r="I125" s="61"/>
    </row>
    <row r="126" spans="1:9" ht="15.5">
      <c r="A126" s="61"/>
      <c r="B126" s="61"/>
      <c r="C126" s="61"/>
      <c r="D126" s="61"/>
      <c r="E126" s="61"/>
      <c r="F126" s="61"/>
      <c r="G126" s="61"/>
      <c r="H126" s="61"/>
      <c r="I126" s="61"/>
    </row>
    <row r="127" spans="1:9" ht="15.5">
      <c r="A127" s="61"/>
      <c r="B127" s="61"/>
      <c r="C127" s="61"/>
      <c r="D127" s="61"/>
      <c r="E127" s="61"/>
      <c r="F127" s="61"/>
      <c r="G127" s="61"/>
      <c r="H127" s="61"/>
      <c r="I127" s="61"/>
    </row>
    <row r="128" spans="1:9" ht="15.5">
      <c r="A128" s="61"/>
      <c r="B128" s="61"/>
      <c r="C128" s="61"/>
      <c r="D128" s="61"/>
      <c r="E128" s="61"/>
      <c r="F128" s="61"/>
      <c r="G128" s="61"/>
      <c r="H128" s="61"/>
      <c r="I128" s="61"/>
    </row>
    <row r="129" spans="1:9" ht="15.5">
      <c r="A129" s="61"/>
      <c r="B129" s="61"/>
      <c r="C129" s="61"/>
      <c r="D129" s="61"/>
      <c r="E129" s="61"/>
      <c r="F129" s="61"/>
      <c r="G129" s="61"/>
      <c r="H129" s="61"/>
      <c r="I129" s="61"/>
    </row>
    <row r="130" spans="1:9" ht="15.5">
      <c r="A130" s="61"/>
      <c r="B130" s="61"/>
      <c r="C130" s="61"/>
      <c r="D130" s="61"/>
      <c r="E130" s="61"/>
      <c r="F130" s="61"/>
      <c r="G130" s="61"/>
      <c r="H130" s="61"/>
      <c r="I130" s="61"/>
    </row>
    <row r="131" spans="1:9" ht="15.5">
      <c r="A131" s="61"/>
      <c r="B131" s="61"/>
      <c r="C131" s="61"/>
      <c r="D131" s="61"/>
      <c r="E131" s="61"/>
      <c r="F131" s="61"/>
      <c r="G131" s="61"/>
      <c r="H131" s="61"/>
      <c r="I131" s="61"/>
    </row>
    <row r="132" spans="1:9" ht="15.5">
      <c r="A132" s="61"/>
      <c r="B132" s="61"/>
      <c r="C132" s="61"/>
      <c r="D132" s="61"/>
      <c r="E132" s="61"/>
      <c r="F132" s="61"/>
      <c r="G132" s="61"/>
      <c r="H132" s="61"/>
      <c r="I132" s="61"/>
    </row>
    <row r="133" spans="1:9" ht="15.5">
      <c r="A133" s="61"/>
      <c r="B133" s="61"/>
      <c r="C133" s="61"/>
      <c r="D133" s="61"/>
      <c r="E133" s="61"/>
      <c r="F133" s="61"/>
      <c r="G133" s="61"/>
      <c r="H133" s="61"/>
      <c r="I133" s="61"/>
    </row>
    <row r="134" spans="1:9" ht="15.5">
      <c r="A134" s="61"/>
      <c r="B134" s="61"/>
      <c r="C134" s="61"/>
      <c r="D134" s="61"/>
      <c r="E134" s="61"/>
      <c r="F134" s="61"/>
      <c r="G134" s="61"/>
      <c r="H134" s="61"/>
      <c r="I134" s="61"/>
    </row>
    <row r="135" spans="1:9" ht="15.5">
      <c r="A135" s="61"/>
      <c r="B135" s="61"/>
      <c r="C135" s="61"/>
      <c r="D135" s="61"/>
      <c r="E135" s="61"/>
      <c r="F135" s="61"/>
      <c r="G135" s="61"/>
      <c r="H135" s="61"/>
      <c r="I135" s="61"/>
    </row>
    <row r="136" spans="1:9" ht="15.5">
      <c r="A136" s="61"/>
      <c r="B136" s="61"/>
      <c r="C136" s="61"/>
      <c r="D136" s="61"/>
      <c r="E136" s="61"/>
      <c r="F136" s="61"/>
      <c r="G136" s="61"/>
      <c r="H136" s="61"/>
      <c r="I136" s="61"/>
    </row>
    <row r="137" spans="1:9" ht="15.5">
      <c r="A137" s="61"/>
      <c r="B137" s="61"/>
      <c r="C137" s="61"/>
      <c r="D137" s="61"/>
      <c r="E137" s="61"/>
      <c r="F137" s="61"/>
      <c r="G137" s="61"/>
      <c r="H137" s="61"/>
      <c r="I137" s="61"/>
    </row>
    <row r="138" spans="1:9" ht="15.5">
      <c r="A138" s="61"/>
      <c r="B138" s="61"/>
      <c r="C138" s="61"/>
      <c r="D138" s="61"/>
      <c r="E138" s="61"/>
      <c r="F138" s="61"/>
      <c r="G138" s="61"/>
      <c r="H138" s="61"/>
      <c r="I138" s="61"/>
    </row>
    <row r="139" spans="1:9" ht="15.5">
      <c r="A139" s="61"/>
      <c r="B139" s="61"/>
      <c r="C139" s="61"/>
      <c r="D139" s="61"/>
      <c r="E139" s="61"/>
      <c r="F139" s="61"/>
      <c r="G139" s="61"/>
      <c r="H139" s="61"/>
      <c r="I139" s="61"/>
    </row>
    <row r="140" spans="1:9" ht="15.5">
      <c r="A140" s="61"/>
      <c r="B140" s="61"/>
      <c r="C140" s="61"/>
      <c r="D140" s="61"/>
      <c r="E140" s="61"/>
      <c r="F140" s="61"/>
      <c r="G140" s="61"/>
      <c r="H140" s="61"/>
      <c r="I140" s="61"/>
    </row>
    <row r="141" spans="1:9" ht="15.5">
      <c r="A141" s="61"/>
      <c r="B141" s="61"/>
      <c r="C141" s="61"/>
      <c r="D141" s="61"/>
      <c r="E141" s="61"/>
      <c r="F141" s="61"/>
      <c r="G141" s="61"/>
      <c r="H141" s="61"/>
      <c r="I141" s="61"/>
    </row>
    <row r="142" spans="1:9" ht="15.5">
      <c r="A142" s="61"/>
      <c r="B142" s="61"/>
      <c r="C142" s="61"/>
      <c r="D142" s="61"/>
      <c r="E142" s="61"/>
      <c r="F142" s="61"/>
      <c r="G142" s="61"/>
      <c r="H142" s="61"/>
      <c r="I142" s="61"/>
    </row>
    <row r="143" spans="1:9" ht="15.5">
      <c r="A143" s="61"/>
      <c r="B143" s="61"/>
      <c r="C143" s="61"/>
      <c r="D143" s="61"/>
      <c r="E143" s="61"/>
      <c r="F143" s="61"/>
      <c r="G143" s="61"/>
      <c r="H143" s="61"/>
      <c r="I143" s="61"/>
    </row>
    <row r="144" spans="1:9" ht="15.5">
      <c r="A144" s="61"/>
      <c r="B144" s="61"/>
      <c r="C144" s="61"/>
      <c r="D144" s="61"/>
      <c r="E144" s="61"/>
      <c r="F144" s="61"/>
      <c r="G144" s="61"/>
      <c r="H144" s="61"/>
      <c r="I144" s="61"/>
    </row>
    <row r="145" spans="1:9" ht="15.5">
      <c r="A145" s="61"/>
      <c r="B145" s="61"/>
      <c r="C145" s="61"/>
      <c r="D145" s="61"/>
      <c r="E145" s="61"/>
      <c r="F145" s="61"/>
      <c r="G145" s="61"/>
      <c r="H145" s="61"/>
      <c r="I145" s="61"/>
    </row>
    <row r="146" spans="1:9" ht="15.5">
      <c r="A146" s="61"/>
      <c r="B146" s="61"/>
      <c r="C146" s="61"/>
      <c r="D146" s="61"/>
      <c r="E146" s="61"/>
      <c r="F146" s="61"/>
      <c r="G146" s="61"/>
      <c r="H146" s="61"/>
      <c r="I146" s="61"/>
    </row>
    <row r="147" spans="1:9" ht="15.5">
      <c r="A147" s="61"/>
      <c r="B147" s="61"/>
      <c r="C147" s="61"/>
      <c r="D147" s="61"/>
      <c r="E147" s="61"/>
      <c r="F147" s="61"/>
      <c r="G147" s="61"/>
      <c r="H147" s="61"/>
      <c r="I147" s="61"/>
    </row>
    <row r="148" spans="1:9" ht="15.5">
      <c r="A148" s="61"/>
      <c r="B148" s="61"/>
      <c r="C148" s="61"/>
      <c r="D148" s="61"/>
      <c r="E148" s="61"/>
      <c r="F148" s="61"/>
      <c r="G148" s="61"/>
      <c r="H148" s="61"/>
      <c r="I148" s="61"/>
    </row>
    <row r="149" spans="1:9" ht="15.5">
      <c r="A149" s="61"/>
      <c r="B149" s="61"/>
      <c r="C149" s="61"/>
      <c r="D149" s="61"/>
      <c r="E149" s="61"/>
      <c r="F149" s="61"/>
      <c r="G149" s="61"/>
      <c r="H149" s="61"/>
      <c r="I149" s="61"/>
    </row>
    <row r="150" spans="1:9" ht="15.5">
      <c r="A150" s="61"/>
      <c r="B150" s="61"/>
      <c r="C150" s="61"/>
      <c r="D150" s="61"/>
      <c r="E150" s="61"/>
      <c r="F150" s="61"/>
      <c r="G150" s="61"/>
      <c r="H150" s="61"/>
      <c r="I150" s="61"/>
    </row>
    <row r="151" spans="1:9" ht="15.5">
      <c r="A151" s="61"/>
      <c r="B151" s="61"/>
      <c r="C151" s="61"/>
      <c r="D151" s="61"/>
      <c r="E151" s="61"/>
      <c r="F151" s="61"/>
      <c r="G151" s="61"/>
      <c r="H151" s="61"/>
      <c r="I151" s="61"/>
    </row>
    <row r="152" spans="1:9" ht="15.5">
      <c r="A152" s="61"/>
      <c r="B152" s="61"/>
      <c r="C152" s="61"/>
      <c r="D152" s="61"/>
      <c r="E152" s="61"/>
      <c r="F152" s="61"/>
      <c r="G152" s="61"/>
      <c r="H152" s="61"/>
      <c r="I152" s="61"/>
    </row>
    <row r="153" spans="1:9" ht="15.5">
      <c r="A153" s="61"/>
      <c r="B153" s="61"/>
      <c r="C153" s="61"/>
      <c r="D153" s="61"/>
      <c r="E153" s="61"/>
      <c r="F153" s="61"/>
      <c r="G153" s="61"/>
      <c r="H153" s="61"/>
      <c r="I153" s="61"/>
    </row>
    <row r="154" spans="1:9" ht="15.5">
      <c r="A154" s="61"/>
      <c r="B154" s="61"/>
      <c r="C154" s="61"/>
      <c r="D154" s="61"/>
      <c r="E154" s="61"/>
      <c r="F154" s="61"/>
      <c r="G154" s="61"/>
      <c r="H154" s="61"/>
      <c r="I154" s="61"/>
    </row>
    <row r="155" spans="1:9" ht="15.5">
      <c r="A155" s="61"/>
      <c r="B155" s="61"/>
      <c r="C155" s="61"/>
      <c r="D155" s="61"/>
      <c r="E155" s="61"/>
      <c r="F155" s="61"/>
      <c r="G155" s="61"/>
      <c r="H155" s="61"/>
      <c r="I155" s="61"/>
    </row>
    <row r="156" spans="1:9" ht="15.5">
      <c r="A156" s="61"/>
      <c r="B156" s="61"/>
      <c r="C156" s="61"/>
      <c r="D156" s="61"/>
      <c r="E156" s="61"/>
      <c r="F156" s="61"/>
      <c r="G156" s="61"/>
      <c r="H156" s="61"/>
      <c r="I156" s="61"/>
    </row>
    <row r="157" spans="1:9" ht="15.5">
      <c r="A157" s="61"/>
      <c r="B157" s="61"/>
      <c r="C157" s="61"/>
      <c r="D157" s="61"/>
      <c r="E157" s="61"/>
      <c r="F157" s="61"/>
      <c r="G157" s="61"/>
      <c r="H157" s="61"/>
      <c r="I157" s="61"/>
    </row>
    <row r="158" spans="1:9" ht="15.5">
      <c r="A158" s="61"/>
      <c r="B158" s="61"/>
      <c r="C158" s="61"/>
      <c r="D158" s="61"/>
      <c r="E158" s="61"/>
      <c r="F158" s="61"/>
      <c r="G158" s="61"/>
      <c r="H158" s="61"/>
      <c r="I158" s="61"/>
    </row>
    <row r="159" spans="1:9" ht="15.5">
      <c r="A159" s="61"/>
      <c r="B159" s="61"/>
      <c r="C159" s="61"/>
      <c r="D159" s="61"/>
      <c r="E159" s="61"/>
      <c r="F159" s="61"/>
      <c r="G159" s="61"/>
      <c r="H159" s="61"/>
      <c r="I159" s="61"/>
    </row>
    <row r="160" spans="1:9" ht="15.5">
      <c r="A160" s="61"/>
      <c r="B160" s="61"/>
      <c r="C160" s="61"/>
      <c r="D160" s="61"/>
      <c r="E160" s="61"/>
      <c r="F160" s="61"/>
      <c r="G160" s="61"/>
      <c r="H160" s="61"/>
      <c r="I160" s="61"/>
    </row>
    <row r="161" spans="1:9" ht="15.5">
      <c r="A161" s="61"/>
      <c r="B161" s="61"/>
      <c r="C161" s="61"/>
      <c r="D161" s="61"/>
      <c r="E161" s="61"/>
      <c r="F161" s="61"/>
      <c r="G161" s="61"/>
      <c r="H161" s="61"/>
      <c r="I161" s="61"/>
    </row>
    <row r="162" spans="1:9" ht="15.5">
      <c r="A162" s="61"/>
      <c r="B162" s="61"/>
      <c r="C162" s="61"/>
      <c r="D162" s="61"/>
      <c r="E162" s="61"/>
      <c r="F162" s="61"/>
      <c r="G162" s="61"/>
      <c r="H162" s="61"/>
      <c r="I162" s="61"/>
    </row>
    <row r="163" spans="1:9" ht="15.5">
      <c r="A163" s="61"/>
      <c r="B163" s="61"/>
      <c r="C163" s="61"/>
      <c r="D163" s="61"/>
      <c r="E163" s="61"/>
      <c r="F163" s="61"/>
      <c r="G163" s="61"/>
      <c r="H163" s="61"/>
      <c r="I163" s="61"/>
    </row>
    <row r="164" spans="1:9" ht="15.5">
      <c r="A164" s="61"/>
      <c r="B164" s="61"/>
      <c r="C164" s="61"/>
      <c r="D164" s="61"/>
      <c r="E164" s="61"/>
      <c r="F164" s="61"/>
      <c r="G164" s="61"/>
      <c r="H164" s="61"/>
      <c r="I164" s="61"/>
    </row>
    <row r="165" spans="1:9" ht="15.5">
      <c r="A165" s="61"/>
      <c r="B165" s="61"/>
      <c r="C165" s="61"/>
      <c r="D165" s="61"/>
      <c r="E165" s="61"/>
      <c r="F165" s="61"/>
      <c r="G165" s="61"/>
      <c r="H165" s="61"/>
      <c r="I165" s="61"/>
    </row>
    <row r="166" spans="1:9" ht="15.5">
      <c r="A166" s="61"/>
      <c r="B166" s="61"/>
      <c r="C166" s="61"/>
      <c r="D166" s="61"/>
      <c r="E166" s="61"/>
      <c r="F166" s="61"/>
      <c r="G166" s="61"/>
      <c r="H166" s="61"/>
      <c r="I166" s="61"/>
    </row>
    <row r="167" spans="1:9" ht="15.5">
      <c r="A167" s="61"/>
      <c r="B167" s="61"/>
      <c r="C167" s="61"/>
      <c r="D167" s="61"/>
      <c r="E167" s="61"/>
      <c r="F167" s="61"/>
      <c r="G167" s="61"/>
      <c r="H167" s="61"/>
      <c r="I167" s="61"/>
    </row>
    <row r="168" spans="1:9" ht="15.5">
      <c r="A168" s="61"/>
      <c r="B168" s="61"/>
      <c r="C168" s="61"/>
      <c r="D168" s="61"/>
      <c r="E168" s="61"/>
      <c r="F168" s="61"/>
      <c r="G168" s="61"/>
      <c r="H168" s="61"/>
      <c r="I168" s="61"/>
    </row>
    <row r="169" spans="1:9" ht="15.5">
      <c r="A169" s="61"/>
      <c r="B169" s="61"/>
      <c r="C169" s="61"/>
      <c r="D169" s="61"/>
      <c r="E169" s="61"/>
      <c r="F169" s="61"/>
      <c r="G169" s="61"/>
      <c r="H169" s="61"/>
      <c r="I169" s="61"/>
    </row>
    <row r="170" spans="1:9" ht="15.5">
      <c r="A170" s="61"/>
      <c r="B170" s="61"/>
      <c r="C170" s="61"/>
      <c r="D170" s="61"/>
      <c r="E170" s="61"/>
      <c r="F170" s="61"/>
      <c r="G170" s="61"/>
      <c r="H170" s="61"/>
      <c r="I170" s="61"/>
    </row>
    <row r="171" spans="1:9" ht="15.5">
      <c r="A171" s="61"/>
      <c r="B171" s="61"/>
      <c r="C171" s="61"/>
      <c r="D171" s="61"/>
      <c r="E171" s="61"/>
      <c r="F171" s="61"/>
      <c r="G171" s="61"/>
      <c r="H171" s="61"/>
      <c r="I171" s="61"/>
    </row>
    <row r="172" spans="1:9" ht="15.5">
      <c r="A172" s="61"/>
      <c r="B172" s="61"/>
      <c r="C172" s="61"/>
      <c r="D172" s="61"/>
      <c r="E172" s="61"/>
      <c r="F172" s="61"/>
      <c r="G172" s="61"/>
      <c r="H172" s="61"/>
      <c r="I172" s="61"/>
    </row>
    <row r="173" spans="1:9" ht="15.5">
      <c r="A173" s="61"/>
      <c r="B173" s="61"/>
      <c r="C173" s="61"/>
      <c r="D173" s="61"/>
      <c r="E173" s="61"/>
      <c r="F173" s="61"/>
      <c r="G173" s="61"/>
      <c r="H173" s="61"/>
      <c r="I173" s="61"/>
    </row>
    <row r="174" spans="1:9" ht="15.5">
      <c r="A174" s="61"/>
      <c r="B174" s="61"/>
      <c r="C174" s="61"/>
      <c r="D174" s="61"/>
      <c r="E174" s="61"/>
      <c r="F174" s="61"/>
      <c r="G174" s="61"/>
      <c r="H174" s="61"/>
      <c r="I174" s="61"/>
    </row>
    <row r="175" spans="1:9" ht="15.5">
      <c r="A175" s="61"/>
      <c r="B175" s="61"/>
      <c r="C175" s="61"/>
      <c r="D175" s="61"/>
      <c r="E175" s="61"/>
      <c r="F175" s="61"/>
      <c r="G175" s="61"/>
      <c r="H175" s="61"/>
      <c r="I175" s="61"/>
    </row>
    <row r="176" spans="1:9" ht="15.5">
      <c r="A176" s="61"/>
      <c r="B176" s="61"/>
      <c r="C176" s="61"/>
      <c r="D176" s="61"/>
      <c r="E176" s="61"/>
      <c r="F176" s="61"/>
      <c r="G176" s="61"/>
      <c r="H176" s="61"/>
      <c r="I176" s="61"/>
    </row>
    <row r="177" spans="1:9" ht="15.5">
      <c r="A177" s="61"/>
      <c r="B177" s="61"/>
      <c r="C177" s="61"/>
      <c r="D177" s="61"/>
      <c r="E177" s="61"/>
      <c r="F177" s="61"/>
      <c r="G177" s="61"/>
      <c r="H177" s="61"/>
      <c r="I177" s="61"/>
    </row>
    <row r="178" spans="1:9" ht="15.5">
      <c r="A178" s="61"/>
      <c r="B178" s="61"/>
      <c r="C178" s="61"/>
      <c r="D178" s="61"/>
      <c r="E178" s="61"/>
      <c r="F178" s="61"/>
      <c r="G178" s="61"/>
      <c r="H178" s="61"/>
      <c r="I178" s="61"/>
    </row>
    <row r="179" spans="1:9" ht="15.5">
      <c r="A179" s="61"/>
      <c r="B179" s="61"/>
      <c r="C179" s="61"/>
      <c r="D179" s="61"/>
      <c r="E179" s="61"/>
      <c r="F179" s="61"/>
      <c r="G179" s="61"/>
      <c r="H179" s="61"/>
      <c r="I179" s="61"/>
    </row>
    <row r="180" spans="1:9" ht="15.5">
      <c r="A180" s="61"/>
      <c r="B180" s="61"/>
      <c r="C180" s="61"/>
      <c r="D180" s="61"/>
      <c r="E180" s="61"/>
      <c r="F180" s="61"/>
      <c r="G180" s="61"/>
      <c r="H180" s="61"/>
      <c r="I180" s="61"/>
    </row>
    <row r="181" spans="1:9" ht="15.5">
      <c r="A181" s="61"/>
      <c r="B181" s="61"/>
      <c r="C181" s="61"/>
      <c r="D181" s="61"/>
      <c r="E181" s="61"/>
      <c r="F181" s="61"/>
      <c r="G181" s="61"/>
      <c r="H181" s="61"/>
      <c r="I181" s="61"/>
    </row>
    <row r="182" spans="1:9" ht="15.5">
      <c r="A182" s="61"/>
      <c r="B182" s="61"/>
      <c r="C182" s="61"/>
      <c r="D182" s="61"/>
      <c r="E182" s="61"/>
      <c r="F182" s="61"/>
      <c r="G182" s="61"/>
      <c r="H182" s="61"/>
      <c r="I182" s="61"/>
    </row>
    <row r="183" spans="1:9" ht="15.5">
      <c r="A183" s="61"/>
      <c r="B183" s="61"/>
      <c r="C183" s="61"/>
      <c r="D183" s="61"/>
      <c r="E183" s="61"/>
      <c r="F183" s="61"/>
      <c r="G183" s="61"/>
      <c r="H183" s="61"/>
      <c r="I183" s="61"/>
    </row>
    <row r="184" spans="1:9" ht="15.5">
      <c r="A184" s="61"/>
      <c r="B184" s="61"/>
      <c r="C184" s="61"/>
      <c r="D184" s="61"/>
      <c r="E184" s="61"/>
      <c r="F184" s="61"/>
      <c r="G184" s="61"/>
      <c r="H184" s="61"/>
      <c r="I184" s="61"/>
    </row>
    <row r="185" spans="1:9" ht="15.5">
      <c r="A185" s="61"/>
      <c r="B185" s="61"/>
      <c r="C185" s="61"/>
      <c r="D185" s="61"/>
      <c r="E185" s="61"/>
      <c r="F185" s="61"/>
      <c r="G185" s="61"/>
      <c r="H185" s="61"/>
      <c r="I185" s="61"/>
    </row>
    <row r="186" spans="1:9" ht="15.5">
      <c r="A186" s="61"/>
      <c r="B186" s="61"/>
      <c r="C186" s="61"/>
      <c r="D186" s="61"/>
      <c r="E186" s="61"/>
      <c r="F186" s="61"/>
      <c r="G186" s="61"/>
      <c r="H186" s="61"/>
      <c r="I186" s="61"/>
    </row>
    <row r="187" spans="1:9" ht="15.5">
      <c r="A187" s="61"/>
      <c r="B187" s="61"/>
      <c r="C187" s="61"/>
      <c r="D187" s="61"/>
      <c r="E187" s="61"/>
      <c r="F187" s="61"/>
      <c r="G187" s="61"/>
      <c r="H187" s="61"/>
      <c r="I187" s="61"/>
    </row>
    <row r="188" spans="1:9" ht="15.5">
      <c r="A188" s="61"/>
      <c r="B188" s="61"/>
      <c r="C188" s="61"/>
      <c r="D188" s="61"/>
      <c r="E188" s="61"/>
      <c r="F188" s="61"/>
      <c r="G188" s="61"/>
      <c r="H188" s="61"/>
      <c r="I188" s="61"/>
    </row>
    <row r="189" spans="1:9" ht="15.5">
      <c r="A189" s="61"/>
      <c r="B189" s="61"/>
      <c r="C189" s="61"/>
      <c r="D189" s="61"/>
      <c r="E189" s="61"/>
      <c r="F189" s="61"/>
      <c r="G189" s="61"/>
      <c r="H189" s="61"/>
      <c r="I189" s="61"/>
    </row>
    <row r="190" spans="1:9" ht="15.5">
      <c r="A190" s="61"/>
      <c r="B190" s="61"/>
      <c r="C190" s="61"/>
      <c r="D190" s="61"/>
      <c r="E190" s="61"/>
      <c r="F190" s="61"/>
      <c r="G190" s="61"/>
      <c r="H190" s="61"/>
      <c r="I190" s="61"/>
    </row>
    <row r="191" spans="1:9" ht="15.5">
      <c r="A191" s="61"/>
      <c r="B191" s="61"/>
      <c r="C191" s="61"/>
      <c r="D191" s="61"/>
      <c r="E191" s="61"/>
      <c r="F191" s="61"/>
      <c r="G191" s="61"/>
      <c r="H191" s="61"/>
      <c r="I191" s="61"/>
    </row>
    <row r="192" spans="1:9" ht="15.5">
      <c r="A192" s="61"/>
      <c r="B192" s="61"/>
      <c r="C192" s="61"/>
      <c r="D192" s="61"/>
      <c r="E192" s="61"/>
      <c r="F192" s="61"/>
      <c r="G192" s="61"/>
      <c r="H192" s="61"/>
      <c r="I192" s="61"/>
    </row>
    <row r="193" spans="1:9" ht="15.5">
      <c r="A193" s="61"/>
      <c r="B193" s="61"/>
      <c r="C193" s="61"/>
      <c r="D193" s="61"/>
      <c r="E193" s="61"/>
      <c r="F193" s="61"/>
      <c r="G193" s="61"/>
      <c r="H193" s="61"/>
      <c r="I193" s="61"/>
    </row>
    <row r="194" spans="1:9" ht="15.5">
      <c r="A194" s="61"/>
      <c r="B194" s="61"/>
      <c r="C194" s="61"/>
      <c r="D194" s="61"/>
      <c r="E194" s="61"/>
      <c r="F194" s="61"/>
      <c r="G194" s="61"/>
      <c r="H194" s="61"/>
      <c r="I194" s="61"/>
    </row>
    <row r="195" spans="1:9" ht="15.5">
      <c r="A195" s="61"/>
      <c r="B195" s="61"/>
      <c r="C195" s="61"/>
      <c r="D195" s="61"/>
      <c r="E195" s="61"/>
      <c r="F195" s="61"/>
      <c r="G195" s="61"/>
      <c r="H195" s="61"/>
      <c r="I195" s="61"/>
    </row>
    <row r="196" spans="1:9" ht="15.5">
      <c r="A196" s="61"/>
      <c r="B196" s="61"/>
      <c r="C196" s="61"/>
      <c r="D196" s="61"/>
      <c r="E196" s="61"/>
      <c r="F196" s="61"/>
      <c r="G196" s="61"/>
      <c r="H196" s="61"/>
      <c r="I196" s="61"/>
    </row>
    <row r="197" spans="1:9" ht="15.5">
      <c r="A197" s="61"/>
      <c r="B197" s="61"/>
      <c r="C197" s="61"/>
      <c r="D197" s="61"/>
      <c r="E197" s="61"/>
      <c r="F197" s="61"/>
      <c r="G197" s="61"/>
      <c r="H197" s="61"/>
      <c r="I197" s="61"/>
    </row>
    <row r="198" spans="1:9" ht="15.5">
      <c r="A198" s="61"/>
      <c r="B198" s="61"/>
      <c r="C198" s="61"/>
      <c r="D198" s="61"/>
      <c r="E198" s="61"/>
      <c r="F198" s="61"/>
      <c r="G198" s="61"/>
      <c r="H198" s="61"/>
      <c r="I198" s="61"/>
    </row>
    <row r="199" spans="1:9" ht="15.5">
      <c r="A199" s="61"/>
      <c r="B199" s="61"/>
      <c r="C199" s="61"/>
      <c r="D199" s="61"/>
      <c r="E199" s="61"/>
      <c r="F199" s="61"/>
      <c r="G199" s="61"/>
      <c r="H199" s="61"/>
      <c r="I199" s="61"/>
    </row>
    <row r="200" spans="1:9" ht="15.5">
      <c r="A200" s="61"/>
      <c r="B200" s="61"/>
      <c r="C200" s="61"/>
      <c r="D200" s="61"/>
      <c r="E200" s="61"/>
      <c r="F200" s="61"/>
      <c r="G200" s="61"/>
      <c r="H200" s="61"/>
      <c r="I200" s="61"/>
    </row>
    <row r="201" spans="1:9" ht="15.5">
      <c r="A201" s="61"/>
      <c r="B201" s="61"/>
      <c r="C201" s="61"/>
      <c r="D201" s="61"/>
      <c r="E201" s="61"/>
      <c r="F201" s="61"/>
      <c r="G201" s="61"/>
      <c r="H201" s="61"/>
      <c r="I201" s="61"/>
    </row>
    <row r="202" spans="1:9" ht="15.5">
      <c r="A202" s="61"/>
      <c r="B202" s="61"/>
      <c r="C202" s="61"/>
      <c r="D202" s="61"/>
      <c r="E202" s="61"/>
      <c r="F202" s="61"/>
      <c r="G202" s="61"/>
      <c r="H202" s="61"/>
      <c r="I202" s="61"/>
    </row>
    <row r="203" spans="1:9" ht="15.5">
      <c r="A203" s="61"/>
      <c r="B203" s="61"/>
      <c r="C203" s="61"/>
      <c r="D203" s="61"/>
      <c r="E203" s="61"/>
      <c r="F203" s="61"/>
      <c r="G203" s="61"/>
      <c r="H203" s="61"/>
      <c r="I203" s="61"/>
    </row>
    <row r="204" spans="1:9" ht="15.5">
      <c r="A204" s="61"/>
      <c r="B204" s="61"/>
      <c r="C204" s="61"/>
      <c r="D204" s="61"/>
      <c r="E204" s="61"/>
      <c r="F204" s="61"/>
      <c r="G204" s="61"/>
      <c r="H204" s="61"/>
      <c r="I204" s="61"/>
    </row>
    <row r="205" spans="1:9" ht="15.5">
      <c r="A205" s="61"/>
      <c r="B205" s="61"/>
      <c r="C205" s="61"/>
      <c r="D205" s="61"/>
      <c r="E205" s="61"/>
      <c r="F205" s="61"/>
      <c r="G205" s="61"/>
      <c r="H205" s="61"/>
      <c r="I205" s="61"/>
    </row>
    <row r="206" spans="1:9" ht="15.5">
      <c r="A206" s="61"/>
      <c r="B206" s="61"/>
      <c r="C206" s="61"/>
      <c r="D206" s="61"/>
      <c r="E206" s="61"/>
      <c r="F206" s="61"/>
      <c r="G206" s="61"/>
      <c r="H206" s="61"/>
      <c r="I206" s="61"/>
    </row>
    <row r="207" spans="1:9" ht="15.5">
      <c r="A207" s="61"/>
      <c r="B207" s="61"/>
      <c r="C207" s="61"/>
      <c r="D207" s="61"/>
      <c r="E207" s="61"/>
      <c r="F207" s="61"/>
      <c r="G207" s="61"/>
      <c r="H207" s="61"/>
      <c r="I207" s="61"/>
    </row>
    <row r="208" spans="1:9" ht="15.5">
      <c r="A208" s="61"/>
      <c r="B208" s="61"/>
      <c r="C208" s="61"/>
      <c r="D208" s="61"/>
      <c r="E208" s="61"/>
      <c r="F208" s="61"/>
      <c r="G208" s="61"/>
      <c r="H208" s="61"/>
      <c r="I208" s="61"/>
    </row>
    <row r="209" spans="1:9" ht="15.5">
      <c r="A209" s="61"/>
      <c r="B209" s="61"/>
      <c r="C209" s="61"/>
      <c r="D209" s="61"/>
      <c r="E209" s="61"/>
      <c r="F209" s="61"/>
      <c r="G209" s="61"/>
      <c r="H209" s="61"/>
      <c r="I209" s="61"/>
    </row>
    <row r="210" spans="1:9" ht="15.5">
      <c r="A210" s="61"/>
      <c r="B210" s="61"/>
      <c r="C210" s="61"/>
      <c r="D210" s="61"/>
      <c r="E210" s="61"/>
      <c r="F210" s="61"/>
      <c r="G210" s="61"/>
      <c r="H210" s="61"/>
      <c r="I210" s="61"/>
    </row>
    <row r="211" spans="1:9" ht="15.5">
      <c r="A211" s="61"/>
      <c r="B211" s="61"/>
      <c r="C211" s="61"/>
      <c r="D211" s="61"/>
      <c r="E211" s="61"/>
      <c r="F211" s="61"/>
      <c r="G211" s="61"/>
      <c r="H211" s="61"/>
      <c r="I211" s="61"/>
    </row>
    <row r="212" spans="1:9" ht="15.5">
      <c r="A212" s="61"/>
      <c r="B212" s="61"/>
      <c r="C212" s="61"/>
      <c r="D212" s="61"/>
      <c r="E212" s="61"/>
      <c r="F212" s="61"/>
      <c r="G212" s="61"/>
      <c r="H212" s="61"/>
      <c r="I212" s="61"/>
    </row>
    <row r="213" spans="1:9" ht="15.5">
      <c r="A213" s="61"/>
      <c r="B213" s="61"/>
      <c r="C213" s="61"/>
      <c r="D213" s="61"/>
      <c r="E213" s="61"/>
      <c r="F213" s="61"/>
      <c r="G213" s="61"/>
      <c r="H213" s="61"/>
      <c r="I213" s="61"/>
    </row>
    <row r="214" spans="1:9" ht="15.5">
      <c r="A214" s="61"/>
      <c r="B214" s="61"/>
      <c r="C214" s="61"/>
      <c r="D214" s="61"/>
      <c r="E214" s="61"/>
      <c r="F214" s="61"/>
      <c r="G214" s="61"/>
      <c r="H214" s="61"/>
      <c r="I214" s="61"/>
    </row>
    <row r="215" spans="1:9" ht="15.5">
      <c r="A215" s="61"/>
      <c r="B215" s="61"/>
      <c r="C215" s="61"/>
      <c r="D215" s="61"/>
      <c r="E215" s="61"/>
      <c r="F215" s="61"/>
      <c r="G215" s="61"/>
      <c r="H215" s="61"/>
      <c r="I215" s="61"/>
    </row>
    <row r="216" spans="1:9" ht="15.5">
      <c r="A216" s="61"/>
      <c r="B216" s="61"/>
      <c r="C216" s="61"/>
      <c r="D216" s="61"/>
      <c r="E216" s="61"/>
      <c r="F216" s="61"/>
      <c r="G216" s="61"/>
      <c r="H216" s="61"/>
      <c r="I216" s="61"/>
    </row>
    <row r="217" spans="1:9" ht="15.5">
      <c r="A217" s="61"/>
      <c r="B217" s="61"/>
      <c r="C217" s="61"/>
      <c r="D217" s="61"/>
      <c r="E217" s="61"/>
      <c r="F217" s="61"/>
      <c r="G217" s="61"/>
      <c r="H217" s="61"/>
      <c r="I217" s="61"/>
    </row>
    <row r="218" spans="1:9" ht="15.5">
      <c r="A218" s="61"/>
      <c r="B218" s="61"/>
      <c r="C218" s="61"/>
      <c r="D218" s="61"/>
      <c r="E218" s="61"/>
      <c r="F218" s="61"/>
      <c r="G218" s="61"/>
      <c r="H218" s="61"/>
      <c r="I218" s="61"/>
    </row>
    <row r="219" spans="1:9" ht="15.5">
      <c r="A219" s="61"/>
      <c r="B219" s="61"/>
      <c r="C219" s="61"/>
      <c r="D219" s="61"/>
      <c r="E219" s="61"/>
      <c r="F219" s="61"/>
      <c r="G219" s="61"/>
      <c r="H219" s="61"/>
      <c r="I219" s="61"/>
    </row>
    <row r="220" spans="1:9" ht="15.5">
      <c r="A220" s="61"/>
      <c r="B220" s="61"/>
      <c r="C220" s="61"/>
      <c r="D220" s="61"/>
      <c r="E220" s="61"/>
      <c r="F220" s="61"/>
      <c r="G220" s="61"/>
      <c r="H220" s="61"/>
      <c r="I220" s="61"/>
    </row>
    <row r="221" spans="1:9" ht="15.5">
      <c r="A221" s="61"/>
      <c r="B221" s="61"/>
      <c r="C221" s="61"/>
      <c r="D221" s="61"/>
      <c r="E221" s="61"/>
      <c r="F221" s="61"/>
      <c r="G221" s="61"/>
      <c r="H221" s="61"/>
      <c r="I221" s="61"/>
    </row>
    <row r="222" spans="1:9" ht="15.5">
      <c r="A222" s="61"/>
      <c r="B222" s="61"/>
      <c r="C222" s="61"/>
      <c r="D222" s="61"/>
      <c r="E222" s="61"/>
      <c r="F222" s="61"/>
      <c r="G222" s="61"/>
      <c r="H222" s="61"/>
      <c r="I222" s="61"/>
    </row>
    <row r="223" spans="1:9" ht="15.5">
      <c r="A223" s="61"/>
      <c r="B223" s="61"/>
      <c r="C223" s="61"/>
      <c r="D223" s="61"/>
      <c r="E223" s="61"/>
      <c r="F223" s="61"/>
      <c r="G223" s="61"/>
      <c r="H223" s="61"/>
      <c r="I223" s="61"/>
    </row>
    <row r="224" spans="1:9" ht="15.5">
      <c r="A224" s="61"/>
      <c r="B224" s="61"/>
      <c r="C224" s="61"/>
      <c r="D224" s="61"/>
      <c r="E224" s="61"/>
      <c r="F224" s="61"/>
      <c r="G224" s="61"/>
      <c r="H224" s="61"/>
      <c r="I224" s="61"/>
    </row>
    <row r="225" spans="1:9" ht="15.5">
      <c r="A225" s="61"/>
      <c r="B225" s="61"/>
      <c r="C225" s="61"/>
      <c r="D225" s="61"/>
      <c r="E225" s="61"/>
      <c r="F225" s="61"/>
      <c r="G225" s="61"/>
      <c r="H225" s="61"/>
      <c r="I225" s="61"/>
    </row>
    <row r="226" spans="1:9" ht="15.5">
      <c r="A226" s="61"/>
      <c r="B226" s="61"/>
      <c r="C226" s="61"/>
      <c r="D226" s="61"/>
      <c r="E226" s="61"/>
      <c r="F226" s="61"/>
      <c r="G226" s="61"/>
      <c r="H226" s="61"/>
      <c r="I226" s="61"/>
    </row>
    <row r="227" spans="1:9" ht="15.5">
      <c r="A227" s="61"/>
      <c r="B227" s="61"/>
      <c r="C227" s="61"/>
      <c r="D227" s="61"/>
      <c r="E227" s="61"/>
      <c r="F227" s="61"/>
      <c r="G227" s="61"/>
      <c r="H227" s="61"/>
      <c r="I227" s="61"/>
    </row>
    <row r="228" spans="1:9" ht="15.5">
      <c r="A228" s="61"/>
      <c r="B228" s="61"/>
      <c r="C228" s="61"/>
      <c r="D228" s="61"/>
      <c r="E228" s="61"/>
      <c r="F228" s="61"/>
      <c r="G228" s="61"/>
      <c r="H228" s="61"/>
      <c r="I228" s="61"/>
    </row>
    <row r="229" spans="1:9" ht="15.5">
      <c r="A229" s="61"/>
      <c r="B229" s="61"/>
      <c r="C229" s="61"/>
      <c r="D229" s="61"/>
      <c r="E229" s="61"/>
      <c r="F229" s="61"/>
      <c r="G229" s="61"/>
      <c r="H229" s="61"/>
      <c r="I229" s="61"/>
    </row>
    <row r="230" spans="1:9" ht="15.5">
      <c r="A230" s="61"/>
      <c r="B230" s="61"/>
      <c r="C230" s="61"/>
      <c r="D230" s="61"/>
      <c r="E230" s="61"/>
      <c r="F230" s="61"/>
      <c r="G230" s="61"/>
      <c r="H230" s="61"/>
      <c r="I230" s="61"/>
    </row>
    <row r="231" spans="1:9" ht="15.5">
      <c r="A231" s="61"/>
      <c r="B231" s="61"/>
      <c r="C231" s="61"/>
      <c r="D231" s="61"/>
      <c r="E231" s="61"/>
      <c r="F231" s="61"/>
      <c r="G231" s="61"/>
      <c r="H231" s="61"/>
      <c r="I231" s="61"/>
    </row>
    <row r="232" spans="1:9" ht="15.5">
      <c r="A232" s="61"/>
      <c r="B232" s="61"/>
      <c r="C232" s="61"/>
      <c r="D232" s="61"/>
      <c r="E232" s="61"/>
      <c r="F232" s="61"/>
      <c r="G232" s="61"/>
      <c r="H232" s="61"/>
      <c r="I232" s="61"/>
    </row>
    <row r="233" spans="1:9" ht="15.5">
      <c r="A233" s="61"/>
      <c r="B233" s="61"/>
      <c r="C233" s="61"/>
      <c r="D233" s="61"/>
      <c r="E233" s="61"/>
      <c r="F233" s="61"/>
      <c r="G233" s="61"/>
      <c r="H233" s="61"/>
      <c r="I233" s="61"/>
    </row>
    <row r="234" spans="1:9" ht="15.5">
      <c r="A234" s="61"/>
      <c r="B234" s="61"/>
      <c r="C234" s="61"/>
      <c r="D234" s="61"/>
      <c r="E234" s="61"/>
      <c r="F234" s="61"/>
      <c r="G234" s="61"/>
      <c r="H234" s="61"/>
      <c r="I234" s="61"/>
    </row>
    <row r="235" spans="1:9" ht="15.5">
      <c r="A235" s="61"/>
      <c r="B235" s="61"/>
      <c r="C235" s="61"/>
      <c r="D235" s="61"/>
      <c r="E235" s="61"/>
      <c r="F235" s="61"/>
      <c r="G235" s="61"/>
      <c r="H235" s="61"/>
      <c r="I235" s="61"/>
    </row>
    <row r="236" spans="1:9" ht="15.5">
      <c r="A236" s="61"/>
      <c r="B236" s="61"/>
      <c r="C236" s="61"/>
      <c r="D236" s="61"/>
      <c r="E236" s="61"/>
      <c r="F236" s="61"/>
      <c r="G236" s="61"/>
      <c r="H236" s="61"/>
      <c r="I236" s="61"/>
    </row>
    <row r="237" spans="1:9" ht="15.5">
      <c r="A237" s="61"/>
      <c r="B237" s="61"/>
      <c r="C237" s="61"/>
      <c r="D237" s="61"/>
      <c r="E237" s="61"/>
      <c r="F237" s="61"/>
      <c r="G237" s="61"/>
      <c r="H237" s="61"/>
      <c r="I237" s="61"/>
    </row>
    <row r="238" spans="1:9" ht="15.5">
      <c r="A238" s="61"/>
      <c r="B238" s="61"/>
      <c r="C238" s="61"/>
      <c r="D238" s="61"/>
      <c r="E238" s="61"/>
      <c r="F238" s="61"/>
      <c r="G238" s="61"/>
      <c r="H238" s="61"/>
      <c r="I238" s="61"/>
    </row>
    <row r="239" spans="1:9" ht="15.5">
      <c r="A239" s="61"/>
      <c r="B239" s="61"/>
      <c r="C239" s="61"/>
      <c r="D239" s="61"/>
      <c r="E239" s="61"/>
      <c r="F239" s="61"/>
      <c r="G239" s="61"/>
      <c r="H239" s="61"/>
      <c r="I239" s="61"/>
    </row>
    <row r="240" spans="1:9" ht="15.5">
      <c r="A240" s="61"/>
      <c r="B240" s="61"/>
      <c r="C240" s="61"/>
      <c r="D240" s="61"/>
      <c r="E240" s="61"/>
      <c r="F240" s="61"/>
      <c r="G240" s="61"/>
      <c r="H240" s="61"/>
      <c r="I240" s="61"/>
    </row>
    <row r="241" spans="1:9" ht="15.5">
      <c r="A241" s="61"/>
      <c r="B241" s="61"/>
      <c r="C241" s="61"/>
      <c r="D241" s="61"/>
      <c r="E241" s="61"/>
      <c r="F241" s="61"/>
      <c r="G241" s="61"/>
      <c r="H241" s="61"/>
      <c r="I241" s="61"/>
    </row>
    <row r="242" spans="1:9" ht="15.5">
      <c r="A242" s="61"/>
      <c r="B242" s="61"/>
      <c r="C242" s="61"/>
      <c r="D242" s="61"/>
      <c r="E242" s="61"/>
      <c r="F242" s="61"/>
      <c r="G242" s="61"/>
      <c r="H242" s="61"/>
      <c r="I242" s="61"/>
    </row>
    <row r="243" spans="1:9" ht="15.5">
      <c r="A243" s="61"/>
      <c r="B243" s="61"/>
      <c r="C243" s="61"/>
      <c r="D243" s="61"/>
      <c r="E243" s="61"/>
      <c r="F243" s="61"/>
      <c r="G243" s="61"/>
      <c r="H243" s="61"/>
      <c r="I243" s="61"/>
    </row>
    <row r="244" spans="1:9" ht="15.5">
      <c r="A244" s="61"/>
      <c r="B244" s="61"/>
      <c r="C244" s="61"/>
      <c r="D244" s="61"/>
      <c r="E244" s="61"/>
      <c r="F244" s="61"/>
      <c r="G244" s="61"/>
      <c r="H244" s="61"/>
      <c r="I244" s="61"/>
    </row>
    <row r="245" spans="1:9" ht="15.5">
      <c r="A245" s="61"/>
      <c r="B245" s="61"/>
      <c r="C245" s="61"/>
      <c r="D245" s="61"/>
      <c r="E245" s="61"/>
      <c r="F245" s="61"/>
      <c r="G245" s="61"/>
      <c r="H245" s="61"/>
      <c r="I245" s="61"/>
    </row>
    <row r="246" spans="1:9" ht="15.5">
      <c r="A246" s="61"/>
      <c r="B246" s="61"/>
      <c r="C246" s="61"/>
      <c r="D246" s="61"/>
      <c r="E246" s="61"/>
      <c r="F246" s="61"/>
      <c r="G246" s="61"/>
      <c r="H246" s="61"/>
      <c r="I246" s="61"/>
    </row>
    <row r="247" spans="1:9" ht="15.5">
      <c r="A247" s="61"/>
      <c r="B247" s="61"/>
      <c r="C247" s="61"/>
      <c r="D247" s="61"/>
      <c r="E247" s="61"/>
      <c r="F247" s="61"/>
      <c r="G247" s="61"/>
      <c r="H247" s="61"/>
      <c r="I247" s="61"/>
    </row>
    <row r="248" spans="1:9" ht="15.5">
      <c r="A248" s="61"/>
      <c r="B248" s="61"/>
      <c r="C248" s="61"/>
      <c r="D248" s="61"/>
      <c r="E248" s="61"/>
      <c r="F248" s="61"/>
      <c r="G248" s="61"/>
      <c r="H248" s="61"/>
      <c r="I248" s="61"/>
    </row>
    <row r="249" spans="1:9" ht="15.5">
      <c r="A249" s="61"/>
      <c r="B249" s="61"/>
      <c r="C249" s="61"/>
      <c r="D249" s="61"/>
      <c r="E249" s="61"/>
      <c r="F249" s="61"/>
      <c r="G249" s="61"/>
      <c r="H249" s="61"/>
      <c r="I249" s="61"/>
    </row>
    <row r="250" spans="1:9" ht="15.5">
      <c r="A250" s="61"/>
      <c r="B250" s="61"/>
      <c r="C250" s="61"/>
      <c r="D250" s="61"/>
      <c r="E250" s="61"/>
      <c r="F250" s="61"/>
      <c r="G250" s="61"/>
      <c r="H250" s="61"/>
      <c r="I250" s="61"/>
    </row>
    <row r="251" spans="1:9" ht="15.5">
      <c r="A251" s="61"/>
      <c r="B251" s="61"/>
      <c r="C251" s="61"/>
      <c r="D251" s="61"/>
      <c r="E251" s="61"/>
      <c r="F251" s="61"/>
      <c r="G251" s="61"/>
      <c r="H251" s="61"/>
      <c r="I251" s="61"/>
    </row>
    <row r="252" spans="1:9" ht="15.5">
      <c r="A252" s="61"/>
      <c r="B252" s="61"/>
      <c r="C252" s="61"/>
      <c r="D252" s="61"/>
      <c r="E252" s="61"/>
      <c r="F252" s="61"/>
      <c r="G252" s="61"/>
      <c r="H252" s="61"/>
      <c r="I252" s="61"/>
    </row>
    <row r="253" spans="1:9" ht="15.5">
      <c r="A253" s="61"/>
      <c r="B253" s="61"/>
      <c r="C253" s="61"/>
      <c r="D253" s="61"/>
      <c r="E253" s="61"/>
      <c r="F253" s="61"/>
      <c r="G253" s="61"/>
      <c r="H253" s="61"/>
      <c r="I253" s="61"/>
    </row>
    <row r="254" spans="1:9" ht="15.5">
      <c r="A254" s="61"/>
      <c r="B254" s="61"/>
      <c r="C254" s="61"/>
      <c r="D254" s="61"/>
      <c r="E254" s="61"/>
      <c r="F254" s="61"/>
      <c r="G254" s="61"/>
      <c r="H254" s="61"/>
      <c r="I254" s="61"/>
    </row>
    <row r="255" spans="1:9" ht="15.5">
      <c r="A255" s="61"/>
      <c r="B255" s="61"/>
      <c r="C255" s="61"/>
      <c r="D255" s="61"/>
      <c r="E255" s="61"/>
      <c r="F255" s="61"/>
      <c r="G255" s="61"/>
      <c r="H255" s="61"/>
      <c r="I255" s="61"/>
    </row>
    <row r="256" spans="1:9" ht="15.5">
      <c r="A256" s="61"/>
      <c r="B256" s="61"/>
      <c r="C256" s="61"/>
      <c r="D256" s="61"/>
      <c r="E256" s="61"/>
      <c r="F256" s="61"/>
      <c r="G256" s="61"/>
      <c r="H256" s="61"/>
      <c r="I256" s="61"/>
    </row>
    <row r="257" spans="1:9" ht="15.5">
      <c r="A257" s="61"/>
      <c r="B257" s="61"/>
      <c r="C257" s="61"/>
      <c r="D257" s="61"/>
      <c r="E257" s="61"/>
      <c r="F257" s="61"/>
      <c r="G257" s="61"/>
      <c r="H257" s="61"/>
      <c r="I257" s="61"/>
    </row>
    <row r="258" spans="1:9" ht="15.5">
      <c r="A258" s="61"/>
      <c r="B258" s="61"/>
      <c r="C258" s="61"/>
      <c r="D258" s="61"/>
      <c r="E258" s="61"/>
      <c r="F258" s="61"/>
      <c r="G258" s="61"/>
      <c r="H258" s="61"/>
      <c r="I258" s="61"/>
    </row>
    <row r="259" spans="1:9" ht="15.5">
      <c r="A259" s="61"/>
      <c r="B259" s="61"/>
      <c r="C259" s="61"/>
      <c r="D259" s="61"/>
      <c r="E259" s="61"/>
      <c r="F259" s="61"/>
      <c r="G259" s="61"/>
      <c r="H259" s="61"/>
      <c r="I259" s="61"/>
    </row>
    <row r="260" spans="1:9" ht="15.5">
      <c r="A260" s="61"/>
      <c r="B260" s="61"/>
      <c r="C260" s="61"/>
      <c r="D260" s="61"/>
      <c r="E260" s="61"/>
      <c r="F260" s="61"/>
      <c r="G260" s="61"/>
      <c r="H260" s="61"/>
      <c r="I260" s="61"/>
    </row>
    <row r="261" spans="1:9" ht="15.5">
      <c r="A261" s="61"/>
      <c r="B261" s="61"/>
      <c r="C261" s="61"/>
      <c r="D261" s="61"/>
      <c r="E261" s="61"/>
      <c r="F261" s="61"/>
      <c r="G261" s="61"/>
      <c r="H261" s="61"/>
      <c r="I261" s="61"/>
    </row>
    <row r="262" spans="1:9" ht="15.5">
      <c r="A262" s="61"/>
      <c r="B262" s="61"/>
      <c r="C262" s="61"/>
      <c r="D262" s="61"/>
      <c r="E262" s="61"/>
      <c r="F262" s="61"/>
      <c r="G262" s="61"/>
      <c r="H262" s="61"/>
      <c r="I262" s="61"/>
    </row>
    <row r="263" spans="1:9" ht="15.5">
      <c r="A263" s="61"/>
      <c r="B263" s="61"/>
      <c r="C263" s="61"/>
      <c r="D263" s="61"/>
      <c r="E263" s="61"/>
      <c r="F263" s="61"/>
      <c r="G263" s="61"/>
      <c r="H263" s="61"/>
      <c r="I263" s="61"/>
    </row>
    <row r="264" spans="1:9" ht="15.5">
      <c r="A264" s="61"/>
      <c r="B264" s="61"/>
      <c r="C264" s="61"/>
      <c r="D264" s="61"/>
      <c r="E264" s="61"/>
      <c r="F264" s="61"/>
      <c r="G264" s="61"/>
      <c r="H264" s="61"/>
      <c r="I264" s="61"/>
    </row>
    <row r="265" spans="1:9" ht="15.5">
      <c r="A265" s="61"/>
      <c r="B265" s="61"/>
      <c r="C265" s="61"/>
      <c r="D265" s="61"/>
      <c r="E265" s="61"/>
      <c r="F265" s="61"/>
      <c r="G265" s="61"/>
      <c r="H265" s="61"/>
      <c r="I265" s="61"/>
    </row>
    <row r="266" spans="1:9" ht="15.5">
      <c r="A266" s="61"/>
      <c r="B266" s="61"/>
      <c r="C266" s="61"/>
      <c r="D266" s="61"/>
      <c r="E266" s="61"/>
      <c r="F266" s="61"/>
      <c r="G266" s="61"/>
      <c r="H266" s="61"/>
      <c r="I266" s="61"/>
    </row>
    <row r="267" spans="1:9" ht="15.5">
      <c r="A267" s="61"/>
      <c r="B267" s="61"/>
      <c r="C267" s="61"/>
      <c r="D267" s="61"/>
      <c r="E267" s="61"/>
      <c r="F267" s="61"/>
      <c r="G267" s="61"/>
      <c r="H267" s="61"/>
      <c r="I267" s="61"/>
    </row>
    <row r="268" spans="1:9" ht="15.5">
      <c r="A268" s="61"/>
      <c r="B268" s="61"/>
      <c r="C268" s="61"/>
      <c r="D268" s="61"/>
      <c r="E268" s="61"/>
      <c r="F268" s="61"/>
      <c r="G268" s="61"/>
      <c r="H268" s="61"/>
      <c r="I268" s="61"/>
    </row>
    <row r="269" spans="1:9" ht="15.5">
      <c r="A269" s="61"/>
      <c r="B269" s="61"/>
      <c r="C269" s="61"/>
      <c r="D269" s="61"/>
      <c r="E269" s="61"/>
      <c r="F269" s="61"/>
      <c r="G269" s="61"/>
      <c r="H269" s="61"/>
      <c r="I269" s="61"/>
    </row>
    <row r="270" spans="1:9" ht="15.5">
      <c r="A270" s="61"/>
      <c r="B270" s="61"/>
      <c r="C270" s="61"/>
      <c r="D270" s="61"/>
      <c r="E270" s="61"/>
      <c r="F270" s="61"/>
      <c r="G270" s="61"/>
      <c r="H270" s="61"/>
      <c r="I270" s="61"/>
    </row>
    <row r="271" spans="1:9" ht="15.5">
      <c r="A271" s="61"/>
      <c r="B271" s="61"/>
      <c r="C271" s="61"/>
      <c r="D271" s="61"/>
      <c r="E271" s="61"/>
      <c r="F271" s="61"/>
      <c r="G271" s="61"/>
      <c r="H271" s="61"/>
      <c r="I271" s="61"/>
    </row>
    <row r="272" spans="1:9" ht="15.5">
      <c r="A272" s="61"/>
      <c r="B272" s="61"/>
      <c r="C272" s="61"/>
      <c r="D272" s="61"/>
      <c r="E272" s="61"/>
      <c r="F272" s="61"/>
      <c r="G272" s="61"/>
      <c r="H272" s="61"/>
      <c r="I272" s="61"/>
    </row>
    <row r="273" spans="1:9" ht="15.5">
      <c r="A273" s="61"/>
      <c r="B273" s="61"/>
      <c r="C273" s="61"/>
      <c r="D273" s="61"/>
      <c r="E273" s="61"/>
      <c r="F273" s="61"/>
      <c r="G273" s="61"/>
      <c r="H273" s="61"/>
      <c r="I273" s="61"/>
    </row>
    <row r="274" spans="1:9" ht="15.5">
      <c r="A274" s="61"/>
      <c r="B274" s="61"/>
      <c r="C274" s="61"/>
      <c r="D274" s="61"/>
      <c r="E274" s="61"/>
      <c r="F274" s="61"/>
      <c r="G274" s="61"/>
      <c r="H274" s="61"/>
      <c r="I274" s="61"/>
    </row>
    <row r="275" spans="1:9" ht="15.5">
      <c r="A275" s="61"/>
      <c r="B275" s="61"/>
      <c r="C275" s="61"/>
      <c r="D275" s="61"/>
      <c r="E275" s="61"/>
      <c r="F275" s="61"/>
      <c r="G275" s="61"/>
      <c r="H275" s="61"/>
      <c r="I275" s="61"/>
    </row>
    <row r="276" spans="1:9" ht="15.5">
      <c r="A276" s="61"/>
      <c r="B276" s="61"/>
      <c r="C276" s="61"/>
      <c r="D276" s="61"/>
      <c r="E276" s="61"/>
      <c r="F276" s="61"/>
      <c r="G276" s="61"/>
      <c r="H276" s="61"/>
      <c r="I276" s="61"/>
    </row>
    <row r="277" spans="1:9" ht="15.5">
      <c r="A277" s="61"/>
      <c r="B277" s="61"/>
      <c r="C277" s="61"/>
      <c r="D277" s="61"/>
      <c r="E277" s="61"/>
      <c r="F277" s="61"/>
      <c r="G277" s="61"/>
      <c r="H277" s="61"/>
      <c r="I277" s="61"/>
    </row>
    <row r="278" spans="1:9" ht="15.5">
      <c r="A278" s="61"/>
      <c r="B278" s="61"/>
      <c r="C278" s="61"/>
      <c r="D278" s="61"/>
      <c r="E278" s="61"/>
      <c r="F278" s="61"/>
      <c r="G278" s="61"/>
      <c r="H278" s="61"/>
      <c r="I278" s="61"/>
    </row>
    <row r="279" spans="1:9" ht="15.5">
      <c r="A279" s="61"/>
      <c r="B279" s="61"/>
      <c r="C279" s="61"/>
      <c r="D279" s="61"/>
      <c r="E279" s="61"/>
      <c r="F279" s="61"/>
      <c r="G279" s="61"/>
      <c r="H279" s="61"/>
      <c r="I279" s="61"/>
    </row>
    <row r="280" spans="1:9" ht="15.5">
      <c r="A280" s="61"/>
      <c r="B280" s="61"/>
      <c r="C280" s="61"/>
      <c r="D280" s="61"/>
      <c r="E280" s="61"/>
      <c r="F280" s="61"/>
      <c r="G280" s="61"/>
      <c r="H280" s="61"/>
      <c r="I280" s="61"/>
    </row>
    <row r="281" spans="1:9" ht="15.5">
      <c r="A281" s="61"/>
      <c r="B281" s="61"/>
      <c r="C281" s="61"/>
      <c r="D281" s="61"/>
      <c r="E281" s="61"/>
      <c r="F281" s="61"/>
      <c r="G281" s="61"/>
      <c r="H281" s="61"/>
      <c r="I281" s="61"/>
    </row>
    <row r="282" spans="1:9" ht="15.5">
      <c r="A282" s="61"/>
      <c r="B282" s="61"/>
      <c r="C282" s="61"/>
      <c r="D282" s="61"/>
      <c r="E282" s="61"/>
      <c r="F282" s="61"/>
      <c r="G282" s="61"/>
      <c r="H282" s="61"/>
      <c r="I282" s="61"/>
    </row>
    <row r="283" spans="1:9" ht="15.5">
      <c r="A283" s="61"/>
      <c r="B283" s="61"/>
      <c r="C283" s="61"/>
      <c r="D283" s="61"/>
      <c r="E283" s="61"/>
      <c r="F283" s="61"/>
      <c r="G283" s="61"/>
      <c r="H283" s="61"/>
      <c r="I283" s="61"/>
    </row>
    <row r="284" spans="1:9" ht="15.5">
      <c r="A284" s="61"/>
      <c r="B284" s="61"/>
      <c r="C284" s="61"/>
      <c r="D284" s="61"/>
      <c r="E284" s="61"/>
      <c r="F284" s="61"/>
      <c r="G284" s="61"/>
      <c r="H284" s="61"/>
      <c r="I284" s="61"/>
    </row>
    <row r="285" spans="1:9" ht="15.5">
      <c r="A285" s="61"/>
      <c r="B285" s="61"/>
      <c r="C285" s="61"/>
      <c r="D285" s="61"/>
      <c r="E285" s="61"/>
      <c r="F285" s="61"/>
      <c r="G285" s="61"/>
      <c r="H285" s="61"/>
      <c r="I285" s="61"/>
    </row>
    <row r="286" spans="1:9" ht="15.5">
      <c r="A286" s="61"/>
      <c r="B286" s="61"/>
      <c r="C286" s="61"/>
      <c r="D286" s="61"/>
      <c r="E286" s="61"/>
      <c r="F286" s="61"/>
      <c r="G286" s="61"/>
      <c r="H286" s="61"/>
      <c r="I286" s="61"/>
    </row>
    <row r="287" spans="1:9" ht="15.5">
      <c r="A287" s="61"/>
      <c r="B287" s="61"/>
      <c r="C287" s="61"/>
      <c r="D287" s="61"/>
      <c r="E287" s="61"/>
      <c r="F287" s="61"/>
      <c r="G287" s="61"/>
      <c r="H287" s="61"/>
      <c r="I287" s="61"/>
    </row>
    <row r="288" spans="1:9" ht="15.5">
      <c r="A288" s="61"/>
      <c r="B288" s="61"/>
      <c r="C288" s="61"/>
      <c r="D288" s="61"/>
      <c r="E288" s="61"/>
      <c r="F288" s="61"/>
      <c r="G288" s="61"/>
      <c r="H288" s="61"/>
      <c r="I288" s="61"/>
    </row>
    <row r="289" spans="1:9" ht="15.5">
      <c r="A289" s="61"/>
      <c r="B289" s="61"/>
      <c r="C289" s="61"/>
      <c r="D289" s="61"/>
      <c r="E289" s="61"/>
      <c r="F289" s="61"/>
      <c r="G289" s="61"/>
      <c r="H289" s="61"/>
      <c r="I289" s="61"/>
    </row>
    <row r="290" spans="1:9" ht="15.5">
      <c r="A290" s="61"/>
      <c r="B290" s="61"/>
      <c r="C290" s="61"/>
      <c r="D290" s="61"/>
      <c r="E290" s="61"/>
      <c r="F290" s="61"/>
      <c r="G290" s="61"/>
      <c r="H290" s="61"/>
      <c r="I290" s="61"/>
    </row>
    <row r="291" spans="1:9" ht="15.5">
      <c r="A291" s="61"/>
      <c r="B291" s="61"/>
      <c r="C291" s="61"/>
      <c r="D291" s="61"/>
      <c r="E291" s="61"/>
      <c r="F291" s="61"/>
      <c r="G291" s="61"/>
      <c r="H291" s="61"/>
      <c r="I291" s="61"/>
    </row>
    <row r="292" spans="1:9" ht="15.5">
      <c r="A292" s="61"/>
      <c r="B292" s="61"/>
      <c r="C292" s="61"/>
      <c r="D292" s="61"/>
      <c r="E292" s="61"/>
      <c r="F292" s="61"/>
      <c r="G292" s="61"/>
      <c r="H292" s="61"/>
      <c r="I292" s="61"/>
    </row>
    <row r="293" spans="1:9" ht="15.5">
      <c r="A293" s="61"/>
      <c r="B293" s="61"/>
      <c r="C293" s="61"/>
      <c r="D293" s="61"/>
      <c r="E293" s="61"/>
      <c r="F293" s="61"/>
      <c r="G293" s="61"/>
      <c r="H293" s="61"/>
      <c r="I293" s="61"/>
    </row>
    <row r="294" spans="1:9" ht="15.5">
      <c r="A294" s="61"/>
      <c r="B294" s="61"/>
      <c r="C294" s="61"/>
      <c r="D294" s="61"/>
      <c r="E294" s="61"/>
      <c r="F294" s="61"/>
      <c r="G294" s="61"/>
      <c r="H294" s="61"/>
      <c r="I294" s="61"/>
    </row>
    <row r="295" spans="1:9" ht="15.5">
      <c r="A295" s="61"/>
      <c r="B295" s="61"/>
      <c r="C295" s="61"/>
      <c r="D295" s="61"/>
      <c r="E295" s="61"/>
      <c r="F295" s="61"/>
      <c r="G295" s="61"/>
      <c r="H295" s="61"/>
      <c r="I295" s="61"/>
    </row>
    <row r="296" spans="1:9" ht="15.5">
      <c r="A296" s="61"/>
      <c r="B296" s="61"/>
      <c r="C296" s="61"/>
      <c r="D296" s="61"/>
      <c r="E296" s="61"/>
      <c r="F296" s="61"/>
      <c r="G296" s="61"/>
      <c r="H296" s="61"/>
      <c r="I296" s="61"/>
    </row>
    <row r="297" spans="1:9" ht="15.5">
      <c r="A297" s="61"/>
      <c r="B297" s="61"/>
      <c r="C297" s="61"/>
      <c r="D297" s="61"/>
      <c r="E297" s="61"/>
      <c r="F297" s="61"/>
      <c r="G297" s="61"/>
      <c r="H297" s="61"/>
      <c r="I297" s="61"/>
    </row>
    <row r="298" spans="1:9" ht="15.5">
      <c r="A298" s="61"/>
      <c r="B298" s="61"/>
      <c r="C298" s="61"/>
      <c r="D298" s="61"/>
      <c r="E298" s="61"/>
      <c r="F298" s="61"/>
      <c r="G298" s="61"/>
      <c r="H298" s="61"/>
      <c r="I298" s="61"/>
    </row>
    <row r="299" spans="1:9" ht="15.5">
      <c r="A299" s="61"/>
      <c r="B299" s="61"/>
      <c r="C299" s="61"/>
      <c r="D299" s="61"/>
      <c r="E299" s="61"/>
      <c r="F299" s="61"/>
      <c r="G299" s="61"/>
      <c r="H299" s="61"/>
      <c r="I299" s="61"/>
    </row>
    <row r="300" spans="1:9" ht="15.5">
      <c r="A300" s="61"/>
      <c r="B300" s="61"/>
      <c r="C300" s="61"/>
      <c r="D300" s="61"/>
      <c r="E300" s="61"/>
      <c r="F300" s="61"/>
      <c r="G300" s="61"/>
      <c r="H300" s="61"/>
      <c r="I300" s="61"/>
    </row>
    <row r="301" spans="1:9" ht="15.5">
      <c r="A301" s="61"/>
      <c r="B301" s="61"/>
      <c r="C301" s="61"/>
      <c r="D301" s="61"/>
      <c r="E301" s="61"/>
      <c r="F301" s="61"/>
      <c r="G301" s="61"/>
      <c r="H301" s="61"/>
      <c r="I301" s="61"/>
    </row>
    <row r="302" spans="1:9" ht="15.5">
      <c r="A302" s="61"/>
      <c r="B302" s="61"/>
      <c r="C302" s="61"/>
      <c r="D302" s="61"/>
      <c r="E302" s="61"/>
      <c r="F302" s="61"/>
      <c r="G302" s="61"/>
      <c r="H302" s="61"/>
      <c r="I302" s="61"/>
    </row>
    <row r="303" spans="1:9" ht="15.5">
      <c r="A303" s="61"/>
      <c r="B303" s="61"/>
      <c r="C303" s="61"/>
      <c r="D303" s="61"/>
      <c r="E303" s="61"/>
      <c r="F303" s="61"/>
      <c r="G303" s="61"/>
      <c r="H303" s="61"/>
      <c r="I303" s="61"/>
    </row>
    <row r="304" spans="1:9" ht="15.5">
      <c r="A304" s="61"/>
      <c r="B304" s="61"/>
      <c r="C304" s="61"/>
      <c r="D304" s="61"/>
      <c r="E304" s="61"/>
      <c r="F304" s="61"/>
      <c r="G304" s="61"/>
      <c r="H304" s="61"/>
      <c r="I304" s="61"/>
    </row>
    <row r="305" spans="1:9" ht="15.5">
      <c r="A305" s="61"/>
      <c r="B305" s="61"/>
      <c r="C305" s="61"/>
      <c r="D305" s="61"/>
      <c r="E305" s="61"/>
      <c r="F305" s="61"/>
      <c r="G305" s="61"/>
      <c r="H305" s="61"/>
      <c r="I305" s="61"/>
    </row>
    <row r="306" spans="1:9" ht="15.5">
      <c r="A306" s="61"/>
      <c r="B306" s="61"/>
      <c r="C306" s="61"/>
      <c r="D306" s="61"/>
      <c r="E306" s="61"/>
      <c r="F306" s="61"/>
      <c r="G306" s="61"/>
      <c r="H306" s="61"/>
      <c r="I306" s="61"/>
    </row>
    <row r="307" spans="1:9" ht="15.5">
      <c r="A307" s="61"/>
      <c r="B307" s="61"/>
      <c r="C307" s="61"/>
      <c r="D307" s="61"/>
      <c r="E307" s="61"/>
      <c r="F307" s="61"/>
      <c r="G307" s="61"/>
      <c r="H307" s="61"/>
      <c r="I307" s="61"/>
    </row>
    <row r="308" spans="1:9" ht="15.5">
      <c r="A308" s="61"/>
      <c r="B308" s="61"/>
      <c r="C308" s="61"/>
      <c r="D308" s="61"/>
      <c r="E308" s="61"/>
      <c r="F308" s="61"/>
      <c r="G308" s="61"/>
      <c r="H308" s="61"/>
      <c r="I308" s="61"/>
    </row>
    <row r="309" spans="1:9" ht="15.5">
      <c r="A309" s="61"/>
      <c r="B309" s="61"/>
      <c r="C309" s="61"/>
      <c r="D309" s="61"/>
      <c r="E309" s="61"/>
      <c r="F309" s="61"/>
      <c r="G309" s="61"/>
      <c r="H309" s="61"/>
      <c r="I309" s="61"/>
    </row>
  </sheetData>
  <mergeCells count="19"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  <mergeCell ref="B28:D28"/>
    <mergeCell ref="B16:D16"/>
    <mergeCell ref="B17:D17"/>
    <mergeCell ref="B18:D18"/>
    <mergeCell ref="B19:D19"/>
    <mergeCell ref="B20:D20"/>
    <mergeCell ref="B21:D21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I309"/>
  <sheetViews>
    <sheetView showGridLines="0" workbookViewId="0">
      <selection activeCell="E9" sqref="E9"/>
    </sheetView>
  </sheetViews>
  <sheetFormatPr defaultRowHeight="14.5"/>
  <cols>
    <col min="1" max="1" width="2.90625" style="64" customWidth="1"/>
    <col min="2" max="2" width="71.7265625" style="64" customWidth="1"/>
    <col min="3" max="3" width="10.81640625" style="64" customWidth="1"/>
    <col min="4" max="4" width="3.36328125" style="64" customWidth="1"/>
    <col min="5" max="5" width="15.7265625" style="64" customWidth="1"/>
    <col min="6" max="7" width="16.453125" style="64" customWidth="1"/>
    <col min="8" max="16384" width="8.7265625" style="64"/>
  </cols>
  <sheetData>
    <row r="1" spans="1:9" s="61" customFormat="1" ht="31">
      <c r="A1" s="178" t="s">
        <v>31</v>
      </c>
      <c r="B1" s="178"/>
      <c r="C1" s="178"/>
      <c r="D1" s="178"/>
      <c r="E1" s="178"/>
      <c r="F1" s="178"/>
      <c r="G1" s="178"/>
      <c r="H1" s="62"/>
    </row>
    <row r="2" spans="1:9" s="61" customFormat="1" ht="21">
      <c r="A2" s="179" t="s">
        <v>47</v>
      </c>
      <c r="B2" s="179"/>
      <c r="C2" s="179"/>
      <c r="D2" s="179"/>
      <c r="E2" s="179"/>
      <c r="F2" s="179"/>
      <c r="G2" s="179"/>
      <c r="H2" s="60"/>
    </row>
    <row r="3" spans="1:9" s="61" customFormat="1" ht="5" customHeight="1"/>
    <row r="4" spans="1:9" ht="21" customHeight="1">
      <c r="A4" s="61"/>
      <c r="B4" s="61"/>
      <c r="C4" s="61"/>
      <c r="D4" s="61"/>
      <c r="E4" s="61"/>
      <c r="F4" s="61"/>
      <c r="G4" s="61"/>
      <c r="H4" s="61"/>
      <c r="I4" s="61"/>
    </row>
    <row r="5" spans="1:9" ht="16" thickBot="1">
      <c r="A5" s="61"/>
      <c r="B5" s="61"/>
      <c r="C5" s="86"/>
      <c r="D5" s="86"/>
      <c r="E5" s="86"/>
      <c r="F5" s="86"/>
      <c r="G5" s="86"/>
      <c r="H5" s="61"/>
      <c r="I5" s="61"/>
    </row>
    <row r="6" spans="1:9" ht="15.5" customHeight="1" thickTop="1" thickBot="1">
      <c r="B6" s="180" t="s">
        <v>49</v>
      </c>
      <c r="C6" s="181"/>
      <c r="D6" s="182"/>
      <c r="E6" s="180" t="s">
        <v>48</v>
      </c>
      <c r="F6" s="180" t="s">
        <v>44</v>
      </c>
      <c r="G6" s="186" t="s">
        <v>45</v>
      </c>
      <c r="H6" s="61"/>
      <c r="I6" s="61"/>
    </row>
    <row r="7" spans="1:9" ht="23.5" customHeight="1" thickBot="1">
      <c r="A7" s="66" t="s">
        <v>32</v>
      </c>
      <c r="B7" s="183"/>
      <c r="C7" s="184"/>
      <c r="D7" s="185"/>
      <c r="E7" s="183"/>
      <c r="F7" s="183"/>
      <c r="G7" s="187"/>
      <c r="H7" s="61"/>
      <c r="I7" s="61"/>
    </row>
    <row r="8" spans="1:9" ht="40.5" customHeight="1" thickBot="1">
      <c r="A8" s="65">
        <v>1</v>
      </c>
      <c r="B8" s="175" t="s">
        <v>52</v>
      </c>
      <c r="C8" s="176"/>
      <c r="D8" s="177"/>
      <c r="E8" s="94">
        <v>290</v>
      </c>
      <c r="F8" s="88"/>
      <c r="G8" s="89"/>
      <c r="H8" s="61"/>
      <c r="I8" s="61"/>
    </row>
    <row r="9" spans="1:9" ht="40.5" customHeight="1" thickBot="1">
      <c r="A9" s="65">
        <f>+A8+1</f>
        <v>2</v>
      </c>
      <c r="B9" s="175"/>
      <c r="C9" s="176"/>
      <c r="D9" s="177"/>
      <c r="E9" s="88"/>
      <c r="F9" s="88"/>
      <c r="G9" s="89"/>
      <c r="H9" s="61"/>
      <c r="I9" s="61"/>
    </row>
    <row r="10" spans="1:9" ht="40.5" customHeight="1" thickBot="1">
      <c r="A10" s="65">
        <f t="shared" ref="A10:A28" si="0">+A9+1</f>
        <v>3</v>
      </c>
      <c r="B10" s="175"/>
      <c r="C10" s="176"/>
      <c r="D10" s="177"/>
      <c r="E10" s="88"/>
      <c r="F10" s="88"/>
      <c r="G10" s="89"/>
      <c r="H10" s="61"/>
      <c r="I10" s="61"/>
    </row>
    <row r="11" spans="1:9" ht="40.5" customHeight="1" thickBot="1">
      <c r="A11" s="65">
        <f t="shared" si="0"/>
        <v>4</v>
      </c>
      <c r="B11" s="175"/>
      <c r="C11" s="176"/>
      <c r="D11" s="177"/>
      <c r="E11" s="88"/>
      <c r="F11" s="88"/>
      <c r="G11" s="89"/>
      <c r="H11" s="61"/>
      <c r="I11" s="61"/>
    </row>
    <row r="12" spans="1:9" ht="40.5" customHeight="1" thickBot="1">
      <c r="A12" s="65">
        <f t="shared" si="0"/>
        <v>5</v>
      </c>
      <c r="B12" s="88"/>
      <c r="C12" s="90"/>
      <c r="D12" s="91"/>
      <c r="E12" s="88"/>
      <c r="F12" s="88"/>
      <c r="G12" s="89"/>
      <c r="H12" s="61"/>
      <c r="I12" s="61"/>
    </row>
    <row r="13" spans="1:9" ht="40.5" customHeight="1" thickBot="1">
      <c r="A13" s="65">
        <f t="shared" si="0"/>
        <v>6</v>
      </c>
      <c r="B13" s="88"/>
      <c r="C13" s="90"/>
      <c r="D13" s="91"/>
      <c r="E13" s="88"/>
      <c r="F13" s="88"/>
      <c r="G13" s="89"/>
      <c r="H13" s="61"/>
      <c r="I13" s="61"/>
    </row>
    <row r="14" spans="1:9" ht="40.5" customHeight="1" thickBot="1">
      <c r="A14" s="65">
        <f t="shared" si="0"/>
        <v>7</v>
      </c>
      <c r="B14" s="175"/>
      <c r="C14" s="176"/>
      <c r="D14" s="177"/>
      <c r="E14" s="88"/>
      <c r="F14" s="88"/>
      <c r="G14" s="89"/>
      <c r="H14" s="61"/>
      <c r="I14" s="61"/>
    </row>
    <row r="15" spans="1:9" ht="40.5" customHeight="1" thickBot="1">
      <c r="A15" s="65">
        <f t="shared" si="0"/>
        <v>8</v>
      </c>
      <c r="B15" s="175"/>
      <c r="C15" s="176"/>
      <c r="D15" s="177"/>
      <c r="E15" s="88"/>
      <c r="F15" s="88"/>
      <c r="G15" s="89"/>
      <c r="H15" s="61"/>
      <c r="I15" s="61"/>
    </row>
    <row r="16" spans="1:9" ht="40.5" customHeight="1" thickBot="1">
      <c r="A16" s="65">
        <f t="shared" si="0"/>
        <v>9</v>
      </c>
      <c r="B16" s="175"/>
      <c r="C16" s="176"/>
      <c r="D16" s="177"/>
      <c r="E16" s="88"/>
      <c r="F16" s="88"/>
      <c r="G16" s="89"/>
      <c r="H16" s="61"/>
      <c r="I16" s="61"/>
    </row>
    <row r="17" spans="1:9" ht="40.5" customHeight="1" thickBot="1">
      <c r="A17" s="65">
        <f t="shared" si="0"/>
        <v>10</v>
      </c>
      <c r="B17" s="175"/>
      <c r="C17" s="176"/>
      <c r="D17" s="177"/>
      <c r="E17" s="88"/>
      <c r="F17" s="88"/>
      <c r="G17" s="92"/>
      <c r="H17" s="61"/>
      <c r="I17" s="61"/>
    </row>
    <row r="18" spans="1:9" ht="40.5" customHeight="1" thickBot="1">
      <c r="A18" s="65">
        <f t="shared" si="0"/>
        <v>11</v>
      </c>
      <c r="B18" s="175"/>
      <c r="C18" s="176"/>
      <c r="D18" s="177"/>
      <c r="E18" s="88"/>
      <c r="F18" s="88"/>
      <c r="G18" s="92"/>
      <c r="H18" s="61"/>
      <c r="I18" s="61"/>
    </row>
    <row r="19" spans="1:9" ht="40.5" customHeight="1" thickBot="1">
      <c r="A19" s="65">
        <f t="shared" si="0"/>
        <v>12</v>
      </c>
      <c r="B19" s="175"/>
      <c r="C19" s="176"/>
      <c r="D19" s="177"/>
      <c r="E19" s="88"/>
      <c r="F19" s="88"/>
      <c r="G19" s="92"/>
      <c r="H19" s="61"/>
      <c r="I19" s="61"/>
    </row>
    <row r="20" spans="1:9" ht="40.5" customHeight="1" thickBot="1">
      <c r="A20" s="65">
        <f t="shared" si="0"/>
        <v>13</v>
      </c>
      <c r="B20" s="175"/>
      <c r="C20" s="176"/>
      <c r="D20" s="177"/>
      <c r="E20" s="88"/>
      <c r="F20" s="88"/>
      <c r="G20" s="92"/>
      <c r="H20" s="61"/>
      <c r="I20" s="61"/>
    </row>
    <row r="21" spans="1:9" ht="40.5" customHeight="1" thickBot="1">
      <c r="A21" s="65">
        <f t="shared" si="0"/>
        <v>14</v>
      </c>
      <c r="B21" s="175"/>
      <c r="C21" s="176"/>
      <c r="D21" s="177"/>
      <c r="E21" s="88"/>
      <c r="F21" s="88"/>
      <c r="G21" s="92"/>
      <c r="H21" s="61"/>
      <c r="I21" s="61"/>
    </row>
    <row r="22" spans="1:9" ht="40.5" customHeight="1" thickBot="1">
      <c r="A22" s="65">
        <f t="shared" si="0"/>
        <v>15</v>
      </c>
      <c r="B22" s="95"/>
      <c r="C22" s="96"/>
      <c r="D22" s="97"/>
      <c r="E22" s="88"/>
      <c r="F22" s="88"/>
      <c r="G22" s="92"/>
      <c r="H22" s="61"/>
      <c r="I22" s="61"/>
    </row>
    <row r="23" spans="1:9" ht="40.5" customHeight="1" thickBot="1">
      <c r="A23" s="65">
        <f t="shared" si="0"/>
        <v>16</v>
      </c>
      <c r="B23" s="95"/>
      <c r="C23" s="96"/>
      <c r="D23" s="97"/>
      <c r="E23" s="88"/>
      <c r="F23" s="88"/>
      <c r="G23" s="92"/>
      <c r="H23" s="61"/>
      <c r="I23" s="61"/>
    </row>
    <row r="24" spans="1:9" ht="40.5" customHeight="1" thickBot="1">
      <c r="A24" s="65">
        <f t="shared" si="0"/>
        <v>17</v>
      </c>
      <c r="B24" s="95"/>
      <c r="C24" s="96"/>
      <c r="D24" s="97"/>
      <c r="E24" s="88"/>
      <c r="F24" s="88"/>
      <c r="G24" s="92"/>
      <c r="H24" s="61"/>
      <c r="I24" s="61"/>
    </row>
    <row r="25" spans="1:9" ht="40.5" customHeight="1" thickBot="1">
      <c r="A25" s="65">
        <f t="shared" si="0"/>
        <v>18</v>
      </c>
      <c r="B25" s="95"/>
      <c r="C25" s="96"/>
      <c r="D25" s="97"/>
      <c r="E25" s="88"/>
      <c r="F25" s="88"/>
      <c r="G25" s="92"/>
      <c r="H25" s="61"/>
      <c r="I25" s="61"/>
    </row>
    <row r="26" spans="1:9" ht="40.5" customHeight="1" thickBot="1">
      <c r="A26" s="65">
        <f t="shared" si="0"/>
        <v>19</v>
      </c>
      <c r="B26" s="95"/>
      <c r="C26" s="96"/>
      <c r="D26" s="97"/>
      <c r="E26" s="88"/>
      <c r="F26" s="88"/>
      <c r="G26" s="92"/>
      <c r="H26" s="61"/>
      <c r="I26" s="61"/>
    </row>
    <row r="27" spans="1:9" ht="40.5" customHeight="1" thickBot="1">
      <c r="A27" s="65">
        <f t="shared" si="0"/>
        <v>20</v>
      </c>
      <c r="B27" s="95"/>
      <c r="C27" s="96"/>
      <c r="D27" s="97"/>
      <c r="E27" s="88"/>
      <c r="F27" s="88"/>
      <c r="G27" s="92"/>
      <c r="H27" s="61"/>
      <c r="I27" s="61"/>
    </row>
    <row r="28" spans="1:9" ht="40.5" customHeight="1" thickBot="1">
      <c r="A28" s="65">
        <f t="shared" si="0"/>
        <v>21</v>
      </c>
      <c r="B28" s="175"/>
      <c r="C28" s="176"/>
      <c r="D28" s="177"/>
      <c r="E28" s="88"/>
      <c r="F28" s="88"/>
      <c r="G28" s="93"/>
      <c r="H28" s="61"/>
      <c r="I28" s="61"/>
    </row>
    <row r="29" spans="1:9" ht="16" thickBot="1">
      <c r="A29" s="61"/>
      <c r="B29" s="61"/>
      <c r="C29" s="61"/>
      <c r="D29" s="61"/>
      <c r="E29" s="61"/>
      <c r="F29" s="61"/>
      <c r="G29" s="63"/>
      <c r="H29" s="61"/>
      <c r="I29" s="61"/>
    </row>
    <row r="30" spans="1:9" ht="40.5" customHeight="1" thickTop="1" thickBot="1">
      <c r="A30" s="61"/>
      <c r="B30" s="84"/>
      <c r="C30" s="87" t="s">
        <v>46</v>
      </c>
      <c r="D30" s="60"/>
      <c r="E30" s="85"/>
      <c r="F30" s="85"/>
      <c r="G30" s="85"/>
      <c r="H30" s="61"/>
      <c r="I30" s="61"/>
    </row>
    <row r="31" spans="1:9" ht="16" thickTop="1">
      <c r="A31" s="61"/>
      <c r="B31" s="61"/>
      <c r="C31" s="61"/>
      <c r="D31" s="61"/>
      <c r="E31" s="61"/>
      <c r="F31" s="61"/>
      <c r="G31" s="61"/>
      <c r="H31" s="61"/>
      <c r="I31" s="61"/>
    </row>
    <row r="32" spans="1:9" ht="15.5" customHeight="1">
      <c r="A32" s="61"/>
      <c r="B32" s="61"/>
      <c r="C32" s="61"/>
      <c r="D32" s="61"/>
      <c r="E32" s="61"/>
      <c r="F32" s="61"/>
      <c r="G32" s="61"/>
      <c r="H32" s="61"/>
      <c r="I32" s="61"/>
    </row>
    <row r="33" spans="1:9" ht="15.5">
      <c r="A33" s="61"/>
      <c r="B33" s="61"/>
      <c r="C33" s="61"/>
      <c r="D33" s="61"/>
      <c r="E33" s="61"/>
      <c r="F33" s="61"/>
      <c r="G33" s="61"/>
      <c r="H33" s="61"/>
      <c r="I33" s="61"/>
    </row>
    <row r="34" spans="1:9" ht="15.5">
      <c r="A34" s="61"/>
      <c r="C34" s="84"/>
      <c r="D34" s="84"/>
      <c r="E34" s="84"/>
      <c r="F34" s="84"/>
      <c r="G34" s="84"/>
      <c r="H34" s="61"/>
      <c r="I34" s="61"/>
    </row>
    <row r="35" spans="1:9" ht="15.5">
      <c r="A35" s="61"/>
      <c r="B35" s="61"/>
      <c r="C35" s="61"/>
      <c r="D35" s="61"/>
      <c r="E35" s="61"/>
      <c r="F35" s="61"/>
      <c r="G35" s="61"/>
      <c r="H35" s="61"/>
      <c r="I35" s="61"/>
    </row>
    <row r="36" spans="1:9" ht="15.5">
      <c r="A36" s="61"/>
      <c r="B36" s="61"/>
      <c r="C36" s="61"/>
      <c r="D36" s="61"/>
      <c r="E36" s="61"/>
      <c r="F36" s="61"/>
      <c r="G36" s="61"/>
      <c r="H36" s="61"/>
      <c r="I36" s="61"/>
    </row>
    <row r="37" spans="1:9" ht="15.5">
      <c r="A37" s="61"/>
      <c r="B37" s="61"/>
      <c r="C37" s="61"/>
      <c r="D37" s="61"/>
      <c r="E37" s="61"/>
      <c r="F37" s="61"/>
      <c r="G37" s="61"/>
      <c r="H37" s="61"/>
      <c r="I37" s="61"/>
    </row>
    <row r="38" spans="1:9" ht="15.5">
      <c r="A38" s="61"/>
      <c r="B38" s="61"/>
      <c r="C38" s="61"/>
      <c r="D38" s="61"/>
      <c r="E38" s="61"/>
      <c r="F38" s="61"/>
      <c r="G38" s="61"/>
      <c r="H38" s="61"/>
      <c r="I38" s="61"/>
    </row>
    <row r="39" spans="1:9" ht="15.5">
      <c r="A39" s="61"/>
      <c r="B39" s="61"/>
      <c r="C39" s="61"/>
      <c r="D39" s="61"/>
      <c r="E39" s="61"/>
      <c r="F39" s="61"/>
      <c r="G39" s="61"/>
      <c r="H39" s="61"/>
      <c r="I39" s="61"/>
    </row>
    <row r="40" spans="1:9" ht="15.5">
      <c r="A40" s="61"/>
      <c r="B40" s="61"/>
      <c r="C40" s="61"/>
      <c r="D40" s="61"/>
      <c r="E40" s="61"/>
      <c r="F40" s="61"/>
      <c r="G40" s="61"/>
      <c r="H40" s="61"/>
      <c r="I40" s="61"/>
    </row>
    <row r="41" spans="1:9" ht="15.5">
      <c r="A41" s="61"/>
      <c r="B41" s="61"/>
      <c r="C41" s="61"/>
      <c r="D41" s="61"/>
      <c r="E41" s="61"/>
      <c r="F41" s="61"/>
      <c r="G41" s="61"/>
      <c r="H41" s="61"/>
      <c r="I41" s="61"/>
    </row>
    <row r="42" spans="1:9" ht="15.5">
      <c r="A42" s="61"/>
      <c r="B42" s="61"/>
      <c r="C42" s="61"/>
      <c r="D42" s="61"/>
      <c r="E42" s="61"/>
      <c r="F42" s="61"/>
      <c r="G42" s="61"/>
      <c r="H42" s="61"/>
      <c r="I42" s="61"/>
    </row>
    <row r="43" spans="1:9" ht="15.5">
      <c r="A43" s="61"/>
      <c r="B43" s="61"/>
      <c r="C43" s="61"/>
      <c r="D43" s="61"/>
      <c r="E43" s="61"/>
      <c r="F43" s="61"/>
      <c r="G43" s="61"/>
      <c r="H43" s="61"/>
      <c r="I43" s="61"/>
    </row>
    <row r="44" spans="1:9" ht="15.5">
      <c r="A44" s="61"/>
      <c r="B44" s="61"/>
      <c r="C44" s="61"/>
      <c r="D44" s="61"/>
      <c r="E44" s="61"/>
      <c r="F44" s="61"/>
      <c r="G44" s="61"/>
      <c r="H44" s="61"/>
      <c r="I44" s="61"/>
    </row>
    <row r="45" spans="1:9" ht="15.5">
      <c r="A45" s="61"/>
      <c r="B45" s="61"/>
      <c r="C45" s="61"/>
      <c r="D45" s="61"/>
      <c r="E45" s="61"/>
      <c r="F45" s="61"/>
      <c r="G45" s="61"/>
      <c r="H45" s="61"/>
      <c r="I45" s="61"/>
    </row>
    <row r="46" spans="1:9" ht="15.5">
      <c r="A46" s="61"/>
      <c r="B46" s="61"/>
      <c r="C46" s="61"/>
      <c r="D46" s="61"/>
      <c r="E46" s="61"/>
      <c r="F46" s="61"/>
      <c r="G46" s="61"/>
      <c r="H46" s="61"/>
      <c r="I46" s="61"/>
    </row>
    <row r="47" spans="1:9" ht="15.5">
      <c r="A47" s="61"/>
      <c r="B47" s="61"/>
      <c r="C47" s="61"/>
      <c r="D47" s="61"/>
      <c r="E47" s="61"/>
      <c r="F47" s="61"/>
      <c r="G47" s="61"/>
      <c r="H47" s="61"/>
      <c r="I47" s="61"/>
    </row>
    <row r="48" spans="1:9" ht="15.5">
      <c r="A48" s="61"/>
      <c r="B48" s="61"/>
      <c r="C48" s="61"/>
      <c r="D48" s="61"/>
      <c r="E48" s="61"/>
      <c r="F48" s="61"/>
      <c r="G48" s="61"/>
      <c r="H48" s="61"/>
      <c r="I48" s="61"/>
    </row>
    <row r="49" spans="1:9" ht="15.5">
      <c r="A49" s="61"/>
      <c r="B49" s="61"/>
      <c r="C49" s="61"/>
      <c r="D49" s="61"/>
      <c r="E49" s="61"/>
      <c r="F49" s="61"/>
      <c r="G49" s="61"/>
      <c r="H49" s="61"/>
      <c r="I49" s="61"/>
    </row>
    <row r="50" spans="1:9" ht="15.5">
      <c r="A50" s="61"/>
      <c r="B50" s="61"/>
      <c r="C50" s="61"/>
      <c r="D50" s="61"/>
      <c r="E50" s="61"/>
      <c r="F50" s="61"/>
      <c r="G50" s="61"/>
      <c r="H50" s="61"/>
      <c r="I50" s="61"/>
    </row>
    <row r="51" spans="1:9" ht="15.5">
      <c r="A51" s="61"/>
      <c r="B51" s="61"/>
      <c r="C51" s="61"/>
      <c r="D51" s="61"/>
      <c r="E51" s="61"/>
      <c r="F51" s="61"/>
      <c r="G51" s="61"/>
      <c r="H51" s="61"/>
      <c r="I51" s="61"/>
    </row>
    <row r="52" spans="1:9" ht="15.5">
      <c r="A52" s="61"/>
      <c r="B52" s="61"/>
      <c r="C52" s="61"/>
      <c r="D52" s="61"/>
      <c r="E52" s="61"/>
      <c r="F52" s="61"/>
      <c r="G52" s="61"/>
      <c r="H52" s="61"/>
      <c r="I52" s="61"/>
    </row>
    <row r="53" spans="1:9" ht="15.5">
      <c r="A53" s="61"/>
      <c r="B53" s="61"/>
      <c r="C53" s="61"/>
      <c r="D53" s="61"/>
      <c r="E53" s="61"/>
      <c r="F53" s="61"/>
      <c r="G53" s="61"/>
      <c r="H53" s="61"/>
      <c r="I53" s="61"/>
    </row>
    <row r="54" spans="1:9" ht="15.5">
      <c r="A54" s="61"/>
      <c r="B54" s="61"/>
      <c r="C54" s="61"/>
      <c r="D54" s="61"/>
      <c r="E54" s="61"/>
      <c r="F54" s="61"/>
      <c r="G54" s="61"/>
      <c r="H54" s="61"/>
      <c r="I54" s="61"/>
    </row>
    <row r="55" spans="1:9" ht="15.5">
      <c r="A55" s="61"/>
      <c r="B55" s="61"/>
      <c r="C55" s="61"/>
      <c r="D55" s="61"/>
      <c r="E55" s="61"/>
      <c r="F55" s="61"/>
      <c r="G55" s="61"/>
      <c r="H55" s="61"/>
      <c r="I55" s="61"/>
    </row>
    <row r="56" spans="1:9" ht="15.5">
      <c r="A56" s="61"/>
      <c r="B56" s="61"/>
      <c r="C56" s="61"/>
      <c r="D56" s="61"/>
      <c r="E56" s="61"/>
      <c r="F56" s="61"/>
      <c r="G56" s="61"/>
      <c r="H56" s="61"/>
      <c r="I56" s="61"/>
    </row>
    <row r="57" spans="1:9" ht="15.5">
      <c r="A57" s="61"/>
      <c r="B57" s="61"/>
      <c r="C57" s="61"/>
      <c r="D57" s="61"/>
      <c r="E57" s="61"/>
      <c r="F57" s="61"/>
      <c r="G57" s="61"/>
      <c r="H57" s="61"/>
      <c r="I57" s="61"/>
    </row>
    <row r="58" spans="1:9" ht="15.5">
      <c r="A58" s="61"/>
      <c r="B58" s="61"/>
      <c r="C58" s="61"/>
      <c r="D58" s="61"/>
      <c r="E58" s="61"/>
      <c r="F58" s="61"/>
      <c r="G58" s="61"/>
      <c r="H58" s="61"/>
      <c r="I58" s="61"/>
    </row>
    <row r="59" spans="1:9" ht="15.5">
      <c r="A59" s="61"/>
      <c r="B59" s="61"/>
      <c r="C59" s="61"/>
      <c r="D59" s="61"/>
      <c r="E59" s="61"/>
      <c r="F59" s="61"/>
      <c r="G59" s="61"/>
      <c r="H59" s="61"/>
      <c r="I59" s="61"/>
    </row>
    <row r="60" spans="1:9" ht="15.5">
      <c r="A60" s="61"/>
      <c r="B60" s="61"/>
      <c r="C60" s="61"/>
      <c r="D60" s="61"/>
      <c r="E60" s="61"/>
      <c r="F60" s="61"/>
      <c r="G60" s="61"/>
      <c r="H60" s="61"/>
      <c r="I60" s="61"/>
    </row>
    <row r="61" spans="1:9" ht="15.5">
      <c r="A61" s="61"/>
      <c r="B61" s="61"/>
      <c r="C61" s="61"/>
      <c r="D61" s="61"/>
      <c r="E61" s="61"/>
      <c r="F61" s="61"/>
      <c r="G61" s="61"/>
      <c r="H61" s="61"/>
      <c r="I61" s="61"/>
    </row>
    <row r="62" spans="1:9" ht="15.5">
      <c r="A62" s="61"/>
      <c r="B62" s="61"/>
      <c r="C62" s="61"/>
      <c r="D62" s="61"/>
      <c r="E62" s="61"/>
      <c r="F62" s="61"/>
      <c r="G62" s="61"/>
      <c r="H62" s="61"/>
      <c r="I62" s="61"/>
    </row>
    <row r="63" spans="1:9" ht="15.5">
      <c r="A63" s="61"/>
      <c r="B63" s="61"/>
      <c r="C63" s="61"/>
      <c r="D63" s="61"/>
      <c r="E63" s="61"/>
      <c r="F63" s="61"/>
      <c r="G63" s="61"/>
      <c r="H63" s="61"/>
      <c r="I63" s="61"/>
    </row>
    <row r="64" spans="1:9" ht="15.5">
      <c r="A64" s="61"/>
      <c r="B64" s="61"/>
      <c r="C64" s="61"/>
      <c r="D64" s="61"/>
      <c r="E64" s="61"/>
      <c r="F64" s="61"/>
      <c r="G64" s="61"/>
      <c r="H64" s="61"/>
      <c r="I64" s="61"/>
    </row>
    <row r="65" spans="1:9" ht="15.5">
      <c r="A65" s="61"/>
      <c r="B65" s="61"/>
      <c r="C65" s="61"/>
      <c r="D65" s="61"/>
      <c r="E65" s="61"/>
      <c r="F65" s="61"/>
      <c r="G65" s="61"/>
      <c r="H65" s="61"/>
      <c r="I65" s="61"/>
    </row>
    <row r="66" spans="1:9" ht="15.5">
      <c r="A66" s="61"/>
      <c r="B66" s="61"/>
      <c r="C66" s="61"/>
      <c r="D66" s="61"/>
      <c r="E66" s="61"/>
      <c r="F66" s="61"/>
      <c r="G66" s="61"/>
      <c r="H66" s="61"/>
      <c r="I66" s="61"/>
    </row>
    <row r="67" spans="1:9" ht="15.5">
      <c r="A67" s="61"/>
      <c r="B67" s="61"/>
      <c r="C67" s="61"/>
      <c r="D67" s="61"/>
      <c r="E67" s="61"/>
      <c r="F67" s="61"/>
      <c r="G67" s="61"/>
      <c r="H67" s="61"/>
      <c r="I67" s="61"/>
    </row>
    <row r="68" spans="1:9" ht="15.5">
      <c r="A68" s="61"/>
      <c r="B68" s="61"/>
      <c r="C68" s="61"/>
      <c r="D68" s="61"/>
      <c r="E68" s="61"/>
      <c r="F68" s="61"/>
      <c r="G68" s="61"/>
      <c r="H68" s="61"/>
      <c r="I68" s="61"/>
    </row>
    <row r="69" spans="1:9" ht="15.5">
      <c r="A69" s="61"/>
      <c r="B69" s="61"/>
      <c r="C69" s="61"/>
      <c r="D69" s="61"/>
      <c r="E69" s="61"/>
      <c r="F69" s="61"/>
      <c r="G69" s="61"/>
      <c r="H69" s="61"/>
      <c r="I69" s="61"/>
    </row>
    <row r="70" spans="1:9" ht="15.5">
      <c r="A70" s="61"/>
      <c r="B70" s="61"/>
      <c r="C70" s="61"/>
      <c r="D70" s="61"/>
      <c r="E70" s="61"/>
      <c r="F70" s="61"/>
      <c r="G70" s="61"/>
      <c r="H70" s="61"/>
      <c r="I70" s="61"/>
    </row>
    <row r="71" spans="1:9" ht="15.5">
      <c r="A71" s="61"/>
      <c r="B71" s="61"/>
      <c r="C71" s="61"/>
      <c r="D71" s="61"/>
      <c r="E71" s="61"/>
      <c r="F71" s="61"/>
      <c r="G71" s="61"/>
      <c r="H71" s="61"/>
      <c r="I71" s="61"/>
    </row>
    <row r="72" spans="1:9" ht="15.5">
      <c r="A72" s="61"/>
      <c r="B72" s="61"/>
      <c r="C72" s="61"/>
      <c r="D72" s="61"/>
      <c r="E72" s="61"/>
      <c r="F72" s="61"/>
      <c r="G72" s="61"/>
      <c r="H72" s="61"/>
      <c r="I72" s="61"/>
    </row>
    <row r="73" spans="1:9" ht="15.5">
      <c r="A73" s="61"/>
      <c r="B73" s="61"/>
      <c r="C73" s="61"/>
      <c r="D73" s="61"/>
      <c r="E73" s="61"/>
      <c r="F73" s="61"/>
      <c r="G73" s="61"/>
      <c r="H73" s="61"/>
      <c r="I73" s="61"/>
    </row>
    <row r="74" spans="1:9" ht="15.5">
      <c r="A74" s="61"/>
      <c r="B74" s="61"/>
      <c r="C74" s="61"/>
      <c r="D74" s="61"/>
      <c r="E74" s="61"/>
      <c r="F74" s="61"/>
      <c r="G74" s="61"/>
      <c r="H74" s="61"/>
      <c r="I74" s="61"/>
    </row>
    <row r="75" spans="1:9" ht="15.5">
      <c r="A75" s="61"/>
      <c r="B75" s="61"/>
      <c r="C75" s="61"/>
      <c r="D75" s="61"/>
      <c r="E75" s="61"/>
      <c r="F75" s="61"/>
      <c r="G75" s="61"/>
      <c r="H75" s="61"/>
      <c r="I75" s="61"/>
    </row>
    <row r="76" spans="1:9" ht="15.5">
      <c r="A76" s="61"/>
      <c r="B76" s="61"/>
      <c r="C76" s="61"/>
      <c r="D76" s="61"/>
      <c r="E76" s="61"/>
      <c r="F76" s="61"/>
      <c r="G76" s="61"/>
      <c r="H76" s="61"/>
      <c r="I76" s="61"/>
    </row>
    <row r="77" spans="1:9" ht="15.5">
      <c r="A77" s="61"/>
      <c r="B77" s="61"/>
      <c r="C77" s="61"/>
      <c r="D77" s="61"/>
      <c r="E77" s="61"/>
      <c r="F77" s="61"/>
      <c r="G77" s="61"/>
      <c r="H77" s="61"/>
      <c r="I77" s="61"/>
    </row>
    <row r="78" spans="1:9" ht="15.5">
      <c r="A78" s="61"/>
      <c r="B78" s="61"/>
      <c r="C78" s="61"/>
      <c r="D78" s="61"/>
      <c r="E78" s="61"/>
      <c r="F78" s="61"/>
      <c r="G78" s="61"/>
      <c r="H78" s="61"/>
      <c r="I78" s="61"/>
    </row>
    <row r="79" spans="1:9" ht="15.5">
      <c r="A79" s="61"/>
      <c r="B79" s="61"/>
      <c r="C79" s="61"/>
      <c r="D79" s="61"/>
      <c r="E79" s="61"/>
      <c r="F79" s="61"/>
      <c r="G79" s="61"/>
      <c r="H79" s="61"/>
      <c r="I79" s="61"/>
    </row>
    <row r="80" spans="1:9" ht="15.5">
      <c r="A80" s="61"/>
      <c r="B80" s="61"/>
      <c r="C80" s="61"/>
      <c r="D80" s="61"/>
      <c r="E80" s="61"/>
      <c r="F80" s="61"/>
      <c r="G80" s="61"/>
      <c r="H80" s="61"/>
      <c r="I80" s="61"/>
    </row>
    <row r="81" spans="1:9" ht="15.5">
      <c r="A81" s="61"/>
      <c r="B81" s="61"/>
      <c r="C81" s="61"/>
      <c r="D81" s="61"/>
      <c r="E81" s="61"/>
      <c r="F81" s="61"/>
      <c r="G81" s="61"/>
      <c r="H81" s="61"/>
      <c r="I81" s="61"/>
    </row>
    <row r="82" spans="1:9" ht="15.5">
      <c r="A82" s="61"/>
      <c r="B82" s="61"/>
      <c r="C82" s="61"/>
      <c r="D82" s="61"/>
      <c r="E82" s="61"/>
      <c r="F82" s="61"/>
      <c r="G82" s="61"/>
      <c r="H82" s="61"/>
      <c r="I82" s="61"/>
    </row>
    <row r="83" spans="1:9" ht="15.5">
      <c r="A83" s="61"/>
      <c r="B83" s="61"/>
      <c r="C83" s="61"/>
      <c r="D83" s="61"/>
      <c r="E83" s="61"/>
      <c r="F83" s="61"/>
      <c r="G83" s="61"/>
      <c r="H83" s="61"/>
      <c r="I83" s="61"/>
    </row>
    <row r="84" spans="1:9" ht="15.5">
      <c r="A84" s="61"/>
      <c r="B84" s="61"/>
      <c r="C84" s="61"/>
      <c r="D84" s="61"/>
      <c r="E84" s="61"/>
      <c r="F84" s="61"/>
      <c r="G84" s="61"/>
      <c r="H84" s="61"/>
      <c r="I84" s="61"/>
    </row>
    <row r="85" spans="1:9" ht="15.5">
      <c r="A85" s="61"/>
      <c r="B85" s="61"/>
      <c r="C85" s="61"/>
      <c r="D85" s="61"/>
      <c r="E85" s="61"/>
      <c r="F85" s="61"/>
      <c r="G85" s="61"/>
      <c r="H85" s="61"/>
      <c r="I85" s="61"/>
    </row>
    <row r="86" spans="1:9" ht="15.5">
      <c r="A86" s="61"/>
      <c r="B86" s="61"/>
      <c r="C86" s="61"/>
      <c r="D86" s="61"/>
      <c r="E86" s="61"/>
      <c r="F86" s="61"/>
      <c r="G86" s="61"/>
      <c r="H86" s="61"/>
      <c r="I86" s="61"/>
    </row>
    <row r="87" spans="1:9" ht="15.5">
      <c r="A87" s="61"/>
      <c r="B87" s="61"/>
      <c r="C87" s="61"/>
      <c r="D87" s="61"/>
      <c r="E87" s="61"/>
      <c r="F87" s="61"/>
      <c r="G87" s="61"/>
      <c r="H87" s="61"/>
      <c r="I87" s="61"/>
    </row>
    <row r="88" spans="1:9" ht="15.5">
      <c r="A88" s="61"/>
      <c r="B88" s="61"/>
      <c r="C88" s="61"/>
      <c r="D88" s="61"/>
      <c r="E88" s="61"/>
      <c r="F88" s="61"/>
      <c r="G88" s="61"/>
      <c r="H88" s="61"/>
      <c r="I88" s="61"/>
    </row>
    <row r="89" spans="1:9" ht="15.5">
      <c r="A89" s="61"/>
      <c r="B89" s="61"/>
      <c r="C89" s="61"/>
      <c r="D89" s="61"/>
      <c r="E89" s="61"/>
      <c r="F89" s="61"/>
      <c r="G89" s="61"/>
      <c r="H89" s="61"/>
      <c r="I89" s="61"/>
    </row>
    <row r="90" spans="1:9" ht="15.5">
      <c r="A90" s="61"/>
      <c r="B90" s="61"/>
      <c r="C90" s="61"/>
      <c r="D90" s="61"/>
      <c r="E90" s="61"/>
      <c r="F90" s="61"/>
      <c r="G90" s="61"/>
      <c r="H90" s="61"/>
      <c r="I90" s="61"/>
    </row>
    <row r="91" spans="1:9" ht="15.5">
      <c r="A91" s="61"/>
      <c r="B91" s="61"/>
      <c r="C91" s="61"/>
      <c r="D91" s="61"/>
      <c r="E91" s="61"/>
      <c r="F91" s="61"/>
      <c r="G91" s="61"/>
      <c r="H91" s="61"/>
      <c r="I91" s="61"/>
    </row>
    <row r="92" spans="1:9" ht="15.5">
      <c r="A92" s="61"/>
      <c r="B92" s="61"/>
      <c r="C92" s="61"/>
      <c r="D92" s="61"/>
      <c r="E92" s="61"/>
      <c r="F92" s="61"/>
      <c r="G92" s="61"/>
      <c r="H92" s="61"/>
      <c r="I92" s="61"/>
    </row>
    <row r="93" spans="1:9" ht="15.5">
      <c r="A93" s="61"/>
      <c r="B93" s="61"/>
      <c r="C93" s="61"/>
      <c r="D93" s="61"/>
      <c r="E93" s="61"/>
      <c r="F93" s="61"/>
      <c r="G93" s="61"/>
      <c r="H93" s="61"/>
      <c r="I93" s="61"/>
    </row>
    <row r="94" spans="1:9" ht="15.5">
      <c r="A94" s="61"/>
      <c r="B94" s="61"/>
      <c r="C94" s="61"/>
      <c r="D94" s="61"/>
      <c r="E94" s="61"/>
      <c r="F94" s="61"/>
      <c r="G94" s="61"/>
      <c r="H94" s="61"/>
      <c r="I94" s="61"/>
    </row>
    <row r="95" spans="1:9" ht="15.5">
      <c r="A95" s="61"/>
      <c r="B95" s="61"/>
      <c r="C95" s="61"/>
      <c r="D95" s="61"/>
      <c r="E95" s="61"/>
      <c r="F95" s="61"/>
      <c r="G95" s="61"/>
      <c r="H95" s="61"/>
      <c r="I95" s="61"/>
    </row>
    <row r="96" spans="1:9" ht="15.5">
      <c r="A96" s="61"/>
      <c r="B96" s="61"/>
      <c r="C96" s="61"/>
      <c r="D96" s="61"/>
      <c r="E96" s="61"/>
      <c r="F96" s="61"/>
      <c r="G96" s="61"/>
      <c r="H96" s="61"/>
      <c r="I96" s="61"/>
    </row>
    <row r="97" spans="1:9" ht="15.5">
      <c r="A97" s="61"/>
      <c r="B97" s="61"/>
      <c r="C97" s="61"/>
      <c r="D97" s="61"/>
      <c r="E97" s="61"/>
      <c r="F97" s="61"/>
      <c r="G97" s="61"/>
      <c r="H97" s="61"/>
      <c r="I97" s="61"/>
    </row>
    <row r="98" spans="1:9" ht="15.5">
      <c r="A98" s="61"/>
      <c r="B98" s="61"/>
      <c r="C98" s="61"/>
      <c r="D98" s="61"/>
      <c r="E98" s="61"/>
      <c r="F98" s="61"/>
      <c r="G98" s="61"/>
      <c r="H98" s="61"/>
      <c r="I98" s="61"/>
    </row>
    <row r="99" spans="1:9" ht="15.5">
      <c r="A99" s="61"/>
      <c r="B99" s="61"/>
      <c r="C99" s="61"/>
      <c r="D99" s="61"/>
      <c r="E99" s="61"/>
      <c r="F99" s="61"/>
      <c r="G99" s="61"/>
      <c r="H99" s="61"/>
      <c r="I99" s="61"/>
    </row>
    <row r="100" spans="1:9" ht="15.5">
      <c r="A100" s="61"/>
      <c r="B100" s="61"/>
      <c r="C100" s="61"/>
      <c r="D100" s="61"/>
      <c r="E100" s="61"/>
      <c r="F100" s="61"/>
      <c r="G100" s="61"/>
      <c r="H100" s="61"/>
      <c r="I100" s="61"/>
    </row>
    <row r="101" spans="1:9" ht="15.5">
      <c r="A101" s="61"/>
      <c r="B101" s="61"/>
      <c r="C101" s="61"/>
      <c r="D101" s="61"/>
      <c r="E101" s="61"/>
      <c r="F101" s="61"/>
      <c r="G101" s="61"/>
      <c r="H101" s="61"/>
      <c r="I101" s="61"/>
    </row>
    <row r="102" spans="1:9" ht="15.5">
      <c r="A102" s="61"/>
      <c r="B102" s="61"/>
      <c r="C102" s="61"/>
      <c r="D102" s="61"/>
      <c r="E102" s="61"/>
      <c r="F102" s="61"/>
      <c r="G102" s="61"/>
      <c r="H102" s="61"/>
      <c r="I102" s="61"/>
    </row>
    <row r="103" spans="1:9" ht="15.5">
      <c r="A103" s="61"/>
      <c r="B103" s="61"/>
      <c r="C103" s="61"/>
      <c r="D103" s="61"/>
      <c r="E103" s="61"/>
      <c r="F103" s="61"/>
      <c r="G103" s="61"/>
      <c r="H103" s="61"/>
      <c r="I103" s="61"/>
    </row>
    <row r="104" spans="1:9" ht="15.5">
      <c r="A104" s="61"/>
      <c r="B104" s="61"/>
      <c r="C104" s="61"/>
      <c r="D104" s="61"/>
      <c r="E104" s="61"/>
      <c r="F104" s="61"/>
      <c r="G104" s="61"/>
      <c r="H104" s="61"/>
      <c r="I104" s="61"/>
    </row>
    <row r="105" spans="1:9" ht="15.5">
      <c r="A105" s="61"/>
      <c r="B105" s="61"/>
      <c r="C105" s="61"/>
      <c r="D105" s="61"/>
      <c r="E105" s="61"/>
      <c r="F105" s="61"/>
      <c r="G105" s="61"/>
      <c r="H105" s="61"/>
      <c r="I105" s="61"/>
    </row>
    <row r="106" spans="1:9" ht="15.5">
      <c r="A106" s="61"/>
      <c r="B106" s="61"/>
      <c r="C106" s="61"/>
      <c r="D106" s="61"/>
      <c r="E106" s="61"/>
      <c r="F106" s="61"/>
      <c r="G106" s="61"/>
      <c r="H106" s="61"/>
      <c r="I106" s="61"/>
    </row>
    <row r="107" spans="1:9" ht="15.5">
      <c r="A107" s="61"/>
      <c r="B107" s="61"/>
      <c r="C107" s="61"/>
      <c r="D107" s="61"/>
      <c r="E107" s="61"/>
      <c r="F107" s="61"/>
      <c r="G107" s="61"/>
      <c r="H107" s="61"/>
      <c r="I107" s="61"/>
    </row>
    <row r="108" spans="1:9" ht="15.5">
      <c r="A108" s="61"/>
      <c r="B108" s="61"/>
      <c r="C108" s="61"/>
      <c r="D108" s="61"/>
      <c r="E108" s="61"/>
      <c r="F108" s="61"/>
      <c r="G108" s="61"/>
      <c r="H108" s="61"/>
      <c r="I108" s="61"/>
    </row>
    <row r="109" spans="1:9" ht="15.5">
      <c r="A109" s="61"/>
      <c r="B109" s="61"/>
      <c r="C109" s="61"/>
      <c r="D109" s="61"/>
      <c r="E109" s="61"/>
      <c r="F109" s="61"/>
      <c r="G109" s="61"/>
      <c r="H109" s="61"/>
      <c r="I109" s="61"/>
    </row>
    <row r="110" spans="1:9" ht="15.5">
      <c r="A110" s="61"/>
      <c r="B110" s="61"/>
      <c r="C110" s="61"/>
      <c r="D110" s="61"/>
      <c r="E110" s="61"/>
      <c r="F110" s="61"/>
      <c r="G110" s="61"/>
      <c r="H110" s="61"/>
      <c r="I110" s="61"/>
    </row>
    <row r="111" spans="1:9" ht="15.5">
      <c r="A111" s="61"/>
      <c r="B111" s="61"/>
      <c r="C111" s="61"/>
      <c r="D111" s="61"/>
      <c r="E111" s="61"/>
      <c r="F111" s="61"/>
      <c r="G111" s="61"/>
      <c r="H111" s="61"/>
      <c r="I111" s="61"/>
    </row>
    <row r="112" spans="1:9" ht="15.5">
      <c r="A112" s="61"/>
      <c r="B112" s="61"/>
      <c r="C112" s="61"/>
      <c r="D112" s="61"/>
      <c r="E112" s="61"/>
      <c r="F112" s="61"/>
      <c r="G112" s="61"/>
      <c r="H112" s="61"/>
      <c r="I112" s="61"/>
    </row>
    <row r="113" spans="1:9" ht="15.5">
      <c r="A113" s="61"/>
      <c r="B113" s="61"/>
      <c r="C113" s="61"/>
      <c r="D113" s="61"/>
      <c r="E113" s="61"/>
      <c r="F113" s="61"/>
      <c r="G113" s="61"/>
      <c r="H113" s="61"/>
      <c r="I113" s="61"/>
    </row>
    <row r="114" spans="1:9" ht="15.5">
      <c r="A114" s="61"/>
      <c r="B114" s="61"/>
      <c r="C114" s="61"/>
      <c r="D114" s="61"/>
      <c r="E114" s="61"/>
      <c r="F114" s="61"/>
      <c r="G114" s="61"/>
      <c r="H114" s="61"/>
      <c r="I114" s="61"/>
    </row>
    <row r="115" spans="1:9" ht="15.5">
      <c r="A115" s="61"/>
      <c r="B115" s="61"/>
      <c r="C115" s="61"/>
      <c r="D115" s="61"/>
      <c r="E115" s="61"/>
      <c r="F115" s="61"/>
      <c r="G115" s="61"/>
      <c r="H115" s="61"/>
      <c r="I115" s="61"/>
    </row>
    <row r="116" spans="1:9" ht="15.5">
      <c r="A116" s="61"/>
      <c r="B116" s="61"/>
      <c r="C116" s="61"/>
      <c r="D116" s="61"/>
      <c r="E116" s="61"/>
      <c r="F116" s="61"/>
      <c r="G116" s="61"/>
      <c r="H116" s="61"/>
      <c r="I116" s="61"/>
    </row>
    <row r="117" spans="1:9" ht="15.5">
      <c r="A117" s="61"/>
      <c r="B117" s="61"/>
      <c r="C117" s="61"/>
      <c r="D117" s="61"/>
      <c r="E117" s="61"/>
      <c r="F117" s="61"/>
      <c r="G117" s="61"/>
      <c r="H117" s="61"/>
      <c r="I117" s="61"/>
    </row>
    <row r="118" spans="1:9" ht="15.5">
      <c r="A118" s="61"/>
      <c r="B118" s="61"/>
      <c r="C118" s="61"/>
      <c r="D118" s="61"/>
      <c r="E118" s="61"/>
      <c r="F118" s="61"/>
      <c r="G118" s="61"/>
      <c r="H118" s="61"/>
      <c r="I118" s="61"/>
    </row>
    <row r="119" spans="1:9" ht="15.5">
      <c r="A119" s="61"/>
      <c r="B119" s="61"/>
      <c r="C119" s="61"/>
      <c r="D119" s="61"/>
      <c r="E119" s="61"/>
      <c r="F119" s="61"/>
      <c r="G119" s="61"/>
      <c r="H119" s="61"/>
      <c r="I119" s="61"/>
    </row>
    <row r="120" spans="1:9" ht="15.5">
      <c r="A120" s="61"/>
      <c r="B120" s="61"/>
      <c r="C120" s="61"/>
      <c r="D120" s="61"/>
      <c r="E120" s="61"/>
      <c r="F120" s="61"/>
      <c r="G120" s="61"/>
      <c r="H120" s="61"/>
      <c r="I120" s="61"/>
    </row>
    <row r="121" spans="1:9" ht="15.5">
      <c r="A121" s="61"/>
      <c r="B121" s="61"/>
      <c r="C121" s="61"/>
      <c r="D121" s="61"/>
      <c r="E121" s="61"/>
      <c r="F121" s="61"/>
      <c r="G121" s="61"/>
      <c r="H121" s="61"/>
      <c r="I121" s="61"/>
    </row>
    <row r="122" spans="1:9" ht="15.5">
      <c r="A122" s="61"/>
      <c r="B122" s="61"/>
      <c r="C122" s="61"/>
      <c r="D122" s="61"/>
      <c r="E122" s="61"/>
      <c r="F122" s="61"/>
      <c r="G122" s="61"/>
      <c r="H122" s="61"/>
      <c r="I122" s="61"/>
    </row>
    <row r="123" spans="1:9" ht="15.5">
      <c r="A123" s="61"/>
      <c r="B123" s="61"/>
      <c r="C123" s="61"/>
      <c r="D123" s="61"/>
      <c r="E123" s="61"/>
      <c r="F123" s="61"/>
      <c r="G123" s="61"/>
      <c r="H123" s="61"/>
      <c r="I123" s="61"/>
    </row>
    <row r="124" spans="1:9" ht="15.5">
      <c r="A124" s="61"/>
      <c r="B124" s="61"/>
      <c r="C124" s="61"/>
      <c r="D124" s="61"/>
      <c r="E124" s="61"/>
      <c r="F124" s="61"/>
      <c r="G124" s="61"/>
      <c r="H124" s="61"/>
      <c r="I124" s="61"/>
    </row>
    <row r="125" spans="1:9" ht="15.5">
      <c r="A125" s="61"/>
      <c r="B125" s="61"/>
      <c r="C125" s="61"/>
      <c r="D125" s="61"/>
      <c r="E125" s="61"/>
      <c r="F125" s="61"/>
      <c r="G125" s="61"/>
      <c r="H125" s="61"/>
      <c r="I125" s="61"/>
    </row>
    <row r="126" spans="1:9" ht="15.5">
      <c r="A126" s="61"/>
      <c r="B126" s="61"/>
      <c r="C126" s="61"/>
      <c r="D126" s="61"/>
      <c r="E126" s="61"/>
      <c r="F126" s="61"/>
      <c r="G126" s="61"/>
      <c r="H126" s="61"/>
      <c r="I126" s="61"/>
    </row>
    <row r="127" spans="1:9" ht="15.5">
      <c r="A127" s="61"/>
      <c r="B127" s="61"/>
      <c r="C127" s="61"/>
      <c r="D127" s="61"/>
      <c r="E127" s="61"/>
      <c r="F127" s="61"/>
      <c r="G127" s="61"/>
      <c r="H127" s="61"/>
      <c r="I127" s="61"/>
    </row>
    <row r="128" spans="1:9" ht="15.5">
      <c r="A128" s="61"/>
      <c r="B128" s="61"/>
      <c r="C128" s="61"/>
      <c r="D128" s="61"/>
      <c r="E128" s="61"/>
      <c r="F128" s="61"/>
      <c r="G128" s="61"/>
      <c r="H128" s="61"/>
      <c r="I128" s="61"/>
    </row>
    <row r="129" spans="1:9" ht="15.5">
      <c r="A129" s="61"/>
      <c r="B129" s="61"/>
      <c r="C129" s="61"/>
      <c r="D129" s="61"/>
      <c r="E129" s="61"/>
      <c r="F129" s="61"/>
      <c r="G129" s="61"/>
      <c r="H129" s="61"/>
      <c r="I129" s="61"/>
    </row>
    <row r="130" spans="1:9" ht="15.5">
      <c r="A130" s="61"/>
      <c r="B130" s="61"/>
      <c r="C130" s="61"/>
      <c r="D130" s="61"/>
      <c r="E130" s="61"/>
      <c r="F130" s="61"/>
      <c r="G130" s="61"/>
      <c r="H130" s="61"/>
      <c r="I130" s="61"/>
    </row>
    <row r="131" spans="1:9" ht="15.5">
      <c r="A131" s="61"/>
      <c r="B131" s="61"/>
      <c r="C131" s="61"/>
      <c r="D131" s="61"/>
      <c r="E131" s="61"/>
      <c r="F131" s="61"/>
      <c r="G131" s="61"/>
      <c r="H131" s="61"/>
      <c r="I131" s="61"/>
    </row>
    <row r="132" spans="1:9" ht="15.5">
      <c r="A132" s="61"/>
      <c r="B132" s="61"/>
      <c r="C132" s="61"/>
      <c r="D132" s="61"/>
      <c r="E132" s="61"/>
      <c r="F132" s="61"/>
      <c r="G132" s="61"/>
      <c r="H132" s="61"/>
      <c r="I132" s="61"/>
    </row>
    <row r="133" spans="1:9" ht="15.5">
      <c r="A133" s="61"/>
      <c r="B133" s="61"/>
      <c r="C133" s="61"/>
      <c r="D133" s="61"/>
      <c r="E133" s="61"/>
      <c r="F133" s="61"/>
      <c r="G133" s="61"/>
      <c r="H133" s="61"/>
      <c r="I133" s="61"/>
    </row>
    <row r="134" spans="1:9" ht="15.5">
      <c r="A134" s="61"/>
      <c r="B134" s="61"/>
      <c r="C134" s="61"/>
      <c r="D134" s="61"/>
      <c r="E134" s="61"/>
      <c r="F134" s="61"/>
      <c r="G134" s="61"/>
      <c r="H134" s="61"/>
      <c r="I134" s="61"/>
    </row>
    <row r="135" spans="1:9" ht="15.5">
      <c r="A135" s="61"/>
      <c r="B135" s="61"/>
      <c r="C135" s="61"/>
      <c r="D135" s="61"/>
      <c r="E135" s="61"/>
      <c r="F135" s="61"/>
      <c r="G135" s="61"/>
      <c r="H135" s="61"/>
      <c r="I135" s="61"/>
    </row>
    <row r="136" spans="1:9" ht="15.5">
      <c r="A136" s="61"/>
      <c r="B136" s="61"/>
      <c r="C136" s="61"/>
      <c r="D136" s="61"/>
      <c r="E136" s="61"/>
      <c r="F136" s="61"/>
      <c r="G136" s="61"/>
      <c r="H136" s="61"/>
      <c r="I136" s="61"/>
    </row>
    <row r="137" spans="1:9" ht="15.5">
      <c r="A137" s="61"/>
      <c r="B137" s="61"/>
      <c r="C137" s="61"/>
      <c r="D137" s="61"/>
      <c r="E137" s="61"/>
      <c r="F137" s="61"/>
      <c r="G137" s="61"/>
      <c r="H137" s="61"/>
      <c r="I137" s="61"/>
    </row>
    <row r="138" spans="1:9" ht="15.5">
      <c r="A138" s="61"/>
      <c r="B138" s="61"/>
      <c r="C138" s="61"/>
      <c r="D138" s="61"/>
      <c r="E138" s="61"/>
      <c r="F138" s="61"/>
      <c r="G138" s="61"/>
      <c r="H138" s="61"/>
      <c r="I138" s="61"/>
    </row>
    <row r="139" spans="1:9" ht="15.5">
      <c r="A139" s="61"/>
      <c r="B139" s="61"/>
      <c r="C139" s="61"/>
      <c r="D139" s="61"/>
      <c r="E139" s="61"/>
      <c r="F139" s="61"/>
      <c r="G139" s="61"/>
      <c r="H139" s="61"/>
      <c r="I139" s="61"/>
    </row>
    <row r="140" spans="1:9" ht="15.5">
      <c r="A140" s="61"/>
      <c r="B140" s="61"/>
      <c r="C140" s="61"/>
      <c r="D140" s="61"/>
      <c r="E140" s="61"/>
      <c r="F140" s="61"/>
      <c r="G140" s="61"/>
      <c r="H140" s="61"/>
      <c r="I140" s="61"/>
    </row>
    <row r="141" spans="1:9" ht="15.5">
      <c r="A141" s="61"/>
      <c r="B141" s="61"/>
      <c r="C141" s="61"/>
      <c r="D141" s="61"/>
      <c r="E141" s="61"/>
      <c r="F141" s="61"/>
      <c r="G141" s="61"/>
      <c r="H141" s="61"/>
      <c r="I141" s="61"/>
    </row>
    <row r="142" spans="1:9" ht="15.5">
      <c r="A142" s="61"/>
      <c r="B142" s="61"/>
      <c r="C142" s="61"/>
      <c r="D142" s="61"/>
      <c r="E142" s="61"/>
      <c r="F142" s="61"/>
      <c r="G142" s="61"/>
      <c r="H142" s="61"/>
      <c r="I142" s="61"/>
    </row>
    <row r="143" spans="1:9" ht="15.5">
      <c r="A143" s="61"/>
      <c r="B143" s="61"/>
      <c r="C143" s="61"/>
      <c r="D143" s="61"/>
      <c r="E143" s="61"/>
      <c r="F143" s="61"/>
      <c r="G143" s="61"/>
      <c r="H143" s="61"/>
      <c r="I143" s="61"/>
    </row>
    <row r="144" spans="1:9" ht="15.5">
      <c r="A144" s="61"/>
      <c r="B144" s="61"/>
      <c r="C144" s="61"/>
      <c r="D144" s="61"/>
      <c r="E144" s="61"/>
      <c r="F144" s="61"/>
      <c r="G144" s="61"/>
      <c r="H144" s="61"/>
      <c r="I144" s="61"/>
    </row>
    <row r="145" spans="1:9" ht="15.5">
      <c r="A145" s="61"/>
      <c r="B145" s="61"/>
      <c r="C145" s="61"/>
      <c r="D145" s="61"/>
      <c r="E145" s="61"/>
      <c r="F145" s="61"/>
      <c r="G145" s="61"/>
      <c r="H145" s="61"/>
      <c r="I145" s="61"/>
    </row>
    <row r="146" spans="1:9" ht="15.5">
      <c r="A146" s="61"/>
      <c r="B146" s="61"/>
      <c r="C146" s="61"/>
      <c r="D146" s="61"/>
      <c r="E146" s="61"/>
      <c r="F146" s="61"/>
      <c r="G146" s="61"/>
      <c r="H146" s="61"/>
      <c r="I146" s="61"/>
    </row>
    <row r="147" spans="1:9" ht="15.5">
      <c r="A147" s="61"/>
      <c r="B147" s="61"/>
      <c r="C147" s="61"/>
      <c r="D147" s="61"/>
      <c r="E147" s="61"/>
      <c r="F147" s="61"/>
      <c r="G147" s="61"/>
      <c r="H147" s="61"/>
      <c r="I147" s="61"/>
    </row>
    <row r="148" spans="1:9" ht="15.5">
      <c r="A148" s="61"/>
      <c r="B148" s="61"/>
      <c r="C148" s="61"/>
      <c r="D148" s="61"/>
      <c r="E148" s="61"/>
      <c r="F148" s="61"/>
      <c r="G148" s="61"/>
      <c r="H148" s="61"/>
      <c r="I148" s="61"/>
    </row>
    <row r="149" spans="1:9" ht="15.5">
      <c r="A149" s="61"/>
      <c r="B149" s="61"/>
      <c r="C149" s="61"/>
      <c r="D149" s="61"/>
      <c r="E149" s="61"/>
      <c r="F149" s="61"/>
      <c r="G149" s="61"/>
      <c r="H149" s="61"/>
      <c r="I149" s="61"/>
    </row>
    <row r="150" spans="1:9" ht="15.5">
      <c r="A150" s="61"/>
      <c r="B150" s="61"/>
      <c r="C150" s="61"/>
      <c r="D150" s="61"/>
      <c r="E150" s="61"/>
      <c r="F150" s="61"/>
      <c r="G150" s="61"/>
      <c r="H150" s="61"/>
      <c r="I150" s="61"/>
    </row>
    <row r="151" spans="1:9" ht="15.5">
      <c r="A151" s="61"/>
      <c r="B151" s="61"/>
      <c r="C151" s="61"/>
      <c r="D151" s="61"/>
      <c r="E151" s="61"/>
      <c r="F151" s="61"/>
      <c r="G151" s="61"/>
      <c r="H151" s="61"/>
      <c r="I151" s="61"/>
    </row>
    <row r="152" spans="1:9" ht="15.5">
      <c r="A152" s="61"/>
      <c r="B152" s="61"/>
      <c r="C152" s="61"/>
      <c r="D152" s="61"/>
      <c r="E152" s="61"/>
      <c r="F152" s="61"/>
      <c r="G152" s="61"/>
      <c r="H152" s="61"/>
      <c r="I152" s="61"/>
    </row>
    <row r="153" spans="1:9" ht="15.5">
      <c r="A153" s="61"/>
      <c r="B153" s="61"/>
      <c r="C153" s="61"/>
      <c r="D153" s="61"/>
      <c r="E153" s="61"/>
      <c r="F153" s="61"/>
      <c r="G153" s="61"/>
      <c r="H153" s="61"/>
      <c r="I153" s="61"/>
    </row>
    <row r="154" spans="1:9" ht="15.5">
      <c r="A154" s="61"/>
      <c r="B154" s="61"/>
      <c r="C154" s="61"/>
      <c r="D154" s="61"/>
      <c r="E154" s="61"/>
      <c r="F154" s="61"/>
      <c r="G154" s="61"/>
      <c r="H154" s="61"/>
      <c r="I154" s="61"/>
    </row>
    <row r="155" spans="1:9" ht="15.5">
      <c r="A155" s="61"/>
      <c r="B155" s="61"/>
      <c r="C155" s="61"/>
      <c r="D155" s="61"/>
      <c r="E155" s="61"/>
      <c r="F155" s="61"/>
      <c r="G155" s="61"/>
      <c r="H155" s="61"/>
      <c r="I155" s="61"/>
    </row>
    <row r="156" spans="1:9" ht="15.5">
      <c r="A156" s="61"/>
      <c r="B156" s="61"/>
      <c r="C156" s="61"/>
      <c r="D156" s="61"/>
      <c r="E156" s="61"/>
      <c r="F156" s="61"/>
      <c r="G156" s="61"/>
      <c r="H156" s="61"/>
      <c r="I156" s="61"/>
    </row>
    <row r="157" spans="1:9" ht="15.5">
      <c r="A157" s="61"/>
      <c r="B157" s="61"/>
      <c r="C157" s="61"/>
      <c r="D157" s="61"/>
      <c r="E157" s="61"/>
      <c r="F157" s="61"/>
      <c r="G157" s="61"/>
      <c r="H157" s="61"/>
      <c r="I157" s="61"/>
    </row>
    <row r="158" spans="1:9" ht="15.5">
      <c r="A158" s="61"/>
      <c r="B158" s="61"/>
      <c r="C158" s="61"/>
      <c r="D158" s="61"/>
      <c r="E158" s="61"/>
      <c r="F158" s="61"/>
      <c r="G158" s="61"/>
      <c r="H158" s="61"/>
      <c r="I158" s="61"/>
    </row>
    <row r="159" spans="1:9" ht="15.5">
      <c r="A159" s="61"/>
      <c r="B159" s="61"/>
      <c r="C159" s="61"/>
      <c r="D159" s="61"/>
      <c r="E159" s="61"/>
      <c r="F159" s="61"/>
      <c r="G159" s="61"/>
      <c r="H159" s="61"/>
      <c r="I159" s="61"/>
    </row>
    <row r="160" spans="1:9" ht="15.5">
      <c r="A160" s="61"/>
      <c r="B160" s="61"/>
      <c r="C160" s="61"/>
      <c r="D160" s="61"/>
      <c r="E160" s="61"/>
      <c r="F160" s="61"/>
      <c r="G160" s="61"/>
      <c r="H160" s="61"/>
      <c r="I160" s="61"/>
    </row>
    <row r="161" spans="1:9" ht="15.5">
      <c r="A161" s="61"/>
      <c r="B161" s="61"/>
      <c r="C161" s="61"/>
      <c r="D161" s="61"/>
      <c r="E161" s="61"/>
      <c r="F161" s="61"/>
      <c r="G161" s="61"/>
      <c r="H161" s="61"/>
      <c r="I161" s="61"/>
    </row>
    <row r="162" spans="1:9" ht="15.5">
      <c r="A162" s="61"/>
      <c r="B162" s="61"/>
      <c r="C162" s="61"/>
      <c r="D162" s="61"/>
      <c r="E162" s="61"/>
      <c r="F162" s="61"/>
      <c r="G162" s="61"/>
      <c r="H162" s="61"/>
      <c r="I162" s="61"/>
    </row>
    <row r="163" spans="1:9" ht="15.5">
      <c r="A163" s="61"/>
      <c r="B163" s="61"/>
      <c r="C163" s="61"/>
      <c r="D163" s="61"/>
      <c r="E163" s="61"/>
      <c r="F163" s="61"/>
      <c r="G163" s="61"/>
      <c r="H163" s="61"/>
      <c r="I163" s="61"/>
    </row>
    <row r="164" spans="1:9" ht="15.5">
      <c r="A164" s="61"/>
      <c r="B164" s="61"/>
      <c r="C164" s="61"/>
      <c r="D164" s="61"/>
      <c r="E164" s="61"/>
      <c r="F164" s="61"/>
      <c r="G164" s="61"/>
      <c r="H164" s="61"/>
      <c r="I164" s="61"/>
    </row>
    <row r="165" spans="1:9" ht="15.5">
      <c r="A165" s="61"/>
      <c r="B165" s="61"/>
      <c r="C165" s="61"/>
      <c r="D165" s="61"/>
      <c r="E165" s="61"/>
      <c r="F165" s="61"/>
      <c r="G165" s="61"/>
      <c r="H165" s="61"/>
      <c r="I165" s="61"/>
    </row>
    <row r="166" spans="1:9" ht="15.5">
      <c r="A166" s="61"/>
      <c r="B166" s="61"/>
      <c r="C166" s="61"/>
      <c r="D166" s="61"/>
      <c r="E166" s="61"/>
      <c r="F166" s="61"/>
      <c r="G166" s="61"/>
      <c r="H166" s="61"/>
      <c r="I166" s="61"/>
    </row>
    <row r="167" spans="1:9" ht="15.5">
      <c r="A167" s="61"/>
      <c r="B167" s="61"/>
      <c r="C167" s="61"/>
      <c r="D167" s="61"/>
      <c r="E167" s="61"/>
      <c r="F167" s="61"/>
      <c r="G167" s="61"/>
      <c r="H167" s="61"/>
      <c r="I167" s="61"/>
    </row>
    <row r="168" spans="1:9" ht="15.5">
      <c r="A168" s="61"/>
      <c r="B168" s="61"/>
      <c r="C168" s="61"/>
      <c r="D168" s="61"/>
      <c r="E168" s="61"/>
      <c r="F168" s="61"/>
      <c r="G168" s="61"/>
      <c r="H168" s="61"/>
      <c r="I168" s="61"/>
    </row>
    <row r="169" spans="1:9" ht="15.5">
      <c r="A169" s="61"/>
      <c r="B169" s="61"/>
      <c r="C169" s="61"/>
      <c r="D169" s="61"/>
      <c r="E169" s="61"/>
      <c r="F169" s="61"/>
      <c r="G169" s="61"/>
      <c r="H169" s="61"/>
      <c r="I169" s="61"/>
    </row>
    <row r="170" spans="1:9" ht="15.5">
      <c r="A170" s="61"/>
      <c r="B170" s="61"/>
      <c r="C170" s="61"/>
      <c r="D170" s="61"/>
      <c r="E170" s="61"/>
      <c r="F170" s="61"/>
      <c r="G170" s="61"/>
      <c r="H170" s="61"/>
      <c r="I170" s="61"/>
    </row>
    <row r="171" spans="1:9" ht="15.5">
      <c r="A171" s="61"/>
      <c r="B171" s="61"/>
      <c r="C171" s="61"/>
      <c r="D171" s="61"/>
      <c r="E171" s="61"/>
      <c r="F171" s="61"/>
      <c r="G171" s="61"/>
      <c r="H171" s="61"/>
      <c r="I171" s="61"/>
    </row>
    <row r="172" spans="1:9" ht="15.5">
      <c r="A172" s="61"/>
      <c r="B172" s="61"/>
      <c r="C172" s="61"/>
      <c r="D172" s="61"/>
      <c r="E172" s="61"/>
      <c r="F172" s="61"/>
      <c r="G172" s="61"/>
      <c r="H172" s="61"/>
      <c r="I172" s="61"/>
    </row>
    <row r="173" spans="1:9" ht="15.5">
      <c r="A173" s="61"/>
      <c r="B173" s="61"/>
      <c r="C173" s="61"/>
      <c r="D173" s="61"/>
      <c r="E173" s="61"/>
      <c r="F173" s="61"/>
      <c r="G173" s="61"/>
      <c r="H173" s="61"/>
      <c r="I173" s="61"/>
    </row>
    <row r="174" spans="1:9" ht="15.5">
      <c r="A174" s="61"/>
      <c r="B174" s="61"/>
      <c r="C174" s="61"/>
      <c r="D174" s="61"/>
      <c r="E174" s="61"/>
      <c r="F174" s="61"/>
      <c r="G174" s="61"/>
      <c r="H174" s="61"/>
      <c r="I174" s="61"/>
    </row>
    <row r="175" spans="1:9" ht="15.5">
      <c r="A175" s="61"/>
      <c r="B175" s="61"/>
      <c r="C175" s="61"/>
      <c r="D175" s="61"/>
      <c r="E175" s="61"/>
      <c r="F175" s="61"/>
      <c r="G175" s="61"/>
      <c r="H175" s="61"/>
      <c r="I175" s="61"/>
    </row>
    <row r="176" spans="1:9" ht="15.5">
      <c r="A176" s="61"/>
      <c r="B176" s="61"/>
      <c r="C176" s="61"/>
      <c r="D176" s="61"/>
      <c r="E176" s="61"/>
      <c r="F176" s="61"/>
      <c r="G176" s="61"/>
      <c r="H176" s="61"/>
      <c r="I176" s="61"/>
    </row>
    <row r="177" spans="1:9" ht="15.5">
      <c r="A177" s="61"/>
      <c r="B177" s="61"/>
      <c r="C177" s="61"/>
      <c r="D177" s="61"/>
      <c r="E177" s="61"/>
      <c r="F177" s="61"/>
      <c r="G177" s="61"/>
      <c r="H177" s="61"/>
      <c r="I177" s="61"/>
    </row>
    <row r="178" spans="1:9" ht="15.5">
      <c r="A178" s="61"/>
      <c r="B178" s="61"/>
      <c r="C178" s="61"/>
      <c r="D178" s="61"/>
      <c r="E178" s="61"/>
      <c r="F178" s="61"/>
      <c r="G178" s="61"/>
      <c r="H178" s="61"/>
      <c r="I178" s="61"/>
    </row>
    <row r="179" spans="1:9" ht="15.5">
      <c r="A179" s="61"/>
      <c r="B179" s="61"/>
      <c r="C179" s="61"/>
      <c r="D179" s="61"/>
      <c r="E179" s="61"/>
      <c r="F179" s="61"/>
      <c r="G179" s="61"/>
      <c r="H179" s="61"/>
      <c r="I179" s="61"/>
    </row>
    <row r="180" spans="1:9" ht="15.5">
      <c r="A180" s="61"/>
      <c r="B180" s="61"/>
      <c r="C180" s="61"/>
      <c r="D180" s="61"/>
      <c r="E180" s="61"/>
      <c r="F180" s="61"/>
      <c r="G180" s="61"/>
      <c r="H180" s="61"/>
      <c r="I180" s="61"/>
    </row>
    <row r="181" spans="1:9" ht="15.5">
      <c r="A181" s="61"/>
      <c r="B181" s="61"/>
      <c r="C181" s="61"/>
      <c r="D181" s="61"/>
      <c r="E181" s="61"/>
      <c r="F181" s="61"/>
      <c r="G181" s="61"/>
      <c r="H181" s="61"/>
      <c r="I181" s="61"/>
    </row>
    <row r="182" spans="1:9" ht="15.5">
      <c r="A182" s="61"/>
      <c r="B182" s="61"/>
      <c r="C182" s="61"/>
      <c r="D182" s="61"/>
      <c r="E182" s="61"/>
      <c r="F182" s="61"/>
      <c r="G182" s="61"/>
      <c r="H182" s="61"/>
      <c r="I182" s="61"/>
    </row>
    <row r="183" spans="1:9" ht="15.5">
      <c r="A183" s="61"/>
      <c r="B183" s="61"/>
      <c r="C183" s="61"/>
      <c r="D183" s="61"/>
      <c r="E183" s="61"/>
      <c r="F183" s="61"/>
      <c r="G183" s="61"/>
      <c r="H183" s="61"/>
      <c r="I183" s="61"/>
    </row>
    <row r="184" spans="1:9" ht="15.5">
      <c r="A184" s="61"/>
      <c r="B184" s="61"/>
      <c r="C184" s="61"/>
      <c r="D184" s="61"/>
      <c r="E184" s="61"/>
      <c r="F184" s="61"/>
      <c r="G184" s="61"/>
      <c r="H184" s="61"/>
      <c r="I184" s="61"/>
    </row>
    <row r="185" spans="1:9" ht="15.5">
      <c r="A185" s="61"/>
      <c r="B185" s="61"/>
      <c r="C185" s="61"/>
      <c r="D185" s="61"/>
      <c r="E185" s="61"/>
      <c r="F185" s="61"/>
      <c r="G185" s="61"/>
      <c r="H185" s="61"/>
      <c r="I185" s="61"/>
    </row>
    <row r="186" spans="1:9" ht="15.5">
      <c r="A186" s="61"/>
      <c r="B186" s="61"/>
      <c r="C186" s="61"/>
      <c r="D186" s="61"/>
      <c r="E186" s="61"/>
      <c r="F186" s="61"/>
      <c r="G186" s="61"/>
      <c r="H186" s="61"/>
      <c r="I186" s="61"/>
    </row>
    <row r="187" spans="1:9" ht="15.5">
      <c r="A187" s="61"/>
      <c r="B187" s="61"/>
      <c r="C187" s="61"/>
      <c r="D187" s="61"/>
      <c r="E187" s="61"/>
      <c r="F187" s="61"/>
      <c r="G187" s="61"/>
      <c r="H187" s="61"/>
      <c r="I187" s="61"/>
    </row>
    <row r="188" spans="1:9" ht="15.5">
      <c r="A188" s="61"/>
      <c r="B188" s="61"/>
      <c r="C188" s="61"/>
      <c r="D188" s="61"/>
      <c r="E188" s="61"/>
      <c r="F188" s="61"/>
      <c r="G188" s="61"/>
      <c r="H188" s="61"/>
      <c r="I188" s="61"/>
    </row>
    <row r="189" spans="1:9" ht="15.5">
      <c r="A189" s="61"/>
      <c r="B189" s="61"/>
      <c r="C189" s="61"/>
      <c r="D189" s="61"/>
      <c r="E189" s="61"/>
      <c r="F189" s="61"/>
      <c r="G189" s="61"/>
      <c r="H189" s="61"/>
      <c r="I189" s="61"/>
    </row>
    <row r="190" spans="1:9" ht="15.5">
      <c r="A190" s="61"/>
      <c r="B190" s="61"/>
      <c r="C190" s="61"/>
      <c r="D190" s="61"/>
      <c r="E190" s="61"/>
      <c r="F190" s="61"/>
      <c r="G190" s="61"/>
      <c r="H190" s="61"/>
      <c r="I190" s="61"/>
    </row>
    <row r="191" spans="1:9" ht="15.5">
      <c r="A191" s="61"/>
      <c r="B191" s="61"/>
      <c r="C191" s="61"/>
      <c r="D191" s="61"/>
      <c r="E191" s="61"/>
      <c r="F191" s="61"/>
      <c r="G191" s="61"/>
      <c r="H191" s="61"/>
      <c r="I191" s="61"/>
    </row>
    <row r="192" spans="1:9" ht="15.5">
      <c r="A192" s="61"/>
      <c r="B192" s="61"/>
      <c r="C192" s="61"/>
      <c r="D192" s="61"/>
      <c r="E192" s="61"/>
      <c r="F192" s="61"/>
      <c r="G192" s="61"/>
      <c r="H192" s="61"/>
      <c r="I192" s="61"/>
    </row>
    <row r="193" spans="1:9" ht="15.5">
      <c r="A193" s="61"/>
      <c r="B193" s="61"/>
      <c r="C193" s="61"/>
      <c r="D193" s="61"/>
      <c r="E193" s="61"/>
      <c r="F193" s="61"/>
      <c r="G193" s="61"/>
      <c r="H193" s="61"/>
      <c r="I193" s="61"/>
    </row>
    <row r="194" spans="1:9" ht="15.5">
      <c r="A194" s="61"/>
      <c r="B194" s="61"/>
      <c r="C194" s="61"/>
      <c r="D194" s="61"/>
      <c r="E194" s="61"/>
      <c r="F194" s="61"/>
      <c r="G194" s="61"/>
      <c r="H194" s="61"/>
      <c r="I194" s="61"/>
    </row>
    <row r="195" spans="1:9" ht="15.5">
      <c r="A195" s="61"/>
      <c r="B195" s="61"/>
      <c r="C195" s="61"/>
      <c r="D195" s="61"/>
      <c r="E195" s="61"/>
      <c r="F195" s="61"/>
      <c r="G195" s="61"/>
      <c r="H195" s="61"/>
      <c r="I195" s="61"/>
    </row>
    <row r="196" spans="1:9" ht="15.5">
      <c r="A196" s="61"/>
      <c r="B196" s="61"/>
      <c r="C196" s="61"/>
      <c r="D196" s="61"/>
      <c r="E196" s="61"/>
      <c r="F196" s="61"/>
      <c r="G196" s="61"/>
      <c r="H196" s="61"/>
      <c r="I196" s="61"/>
    </row>
    <row r="197" spans="1:9" ht="15.5">
      <c r="A197" s="61"/>
      <c r="B197" s="61"/>
      <c r="C197" s="61"/>
      <c r="D197" s="61"/>
      <c r="E197" s="61"/>
      <c r="F197" s="61"/>
      <c r="G197" s="61"/>
      <c r="H197" s="61"/>
      <c r="I197" s="61"/>
    </row>
    <row r="198" spans="1:9" ht="15.5">
      <c r="A198" s="61"/>
      <c r="B198" s="61"/>
      <c r="C198" s="61"/>
      <c r="D198" s="61"/>
      <c r="E198" s="61"/>
      <c r="F198" s="61"/>
      <c r="G198" s="61"/>
      <c r="H198" s="61"/>
      <c r="I198" s="61"/>
    </row>
    <row r="199" spans="1:9" ht="15.5">
      <c r="A199" s="61"/>
      <c r="B199" s="61"/>
      <c r="C199" s="61"/>
      <c r="D199" s="61"/>
      <c r="E199" s="61"/>
      <c r="F199" s="61"/>
      <c r="G199" s="61"/>
      <c r="H199" s="61"/>
      <c r="I199" s="61"/>
    </row>
    <row r="200" spans="1:9" ht="15.5">
      <c r="A200" s="61"/>
      <c r="B200" s="61"/>
      <c r="C200" s="61"/>
      <c r="D200" s="61"/>
      <c r="E200" s="61"/>
      <c r="F200" s="61"/>
      <c r="G200" s="61"/>
      <c r="H200" s="61"/>
      <c r="I200" s="61"/>
    </row>
    <row r="201" spans="1:9" ht="15.5">
      <c r="A201" s="61"/>
      <c r="B201" s="61"/>
      <c r="C201" s="61"/>
      <c r="D201" s="61"/>
      <c r="E201" s="61"/>
      <c r="F201" s="61"/>
      <c r="G201" s="61"/>
      <c r="H201" s="61"/>
      <c r="I201" s="61"/>
    </row>
    <row r="202" spans="1:9" ht="15.5">
      <c r="A202" s="61"/>
      <c r="B202" s="61"/>
      <c r="C202" s="61"/>
      <c r="D202" s="61"/>
      <c r="E202" s="61"/>
      <c r="F202" s="61"/>
      <c r="G202" s="61"/>
      <c r="H202" s="61"/>
      <c r="I202" s="61"/>
    </row>
    <row r="203" spans="1:9" ht="15.5">
      <c r="A203" s="61"/>
      <c r="B203" s="61"/>
      <c r="C203" s="61"/>
      <c r="D203" s="61"/>
      <c r="E203" s="61"/>
      <c r="F203" s="61"/>
      <c r="G203" s="61"/>
      <c r="H203" s="61"/>
      <c r="I203" s="61"/>
    </row>
    <row r="204" spans="1:9" ht="15.5">
      <c r="A204" s="61"/>
      <c r="B204" s="61"/>
      <c r="C204" s="61"/>
      <c r="D204" s="61"/>
      <c r="E204" s="61"/>
      <c r="F204" s="61"/>
      <c r="G204" s="61"/>
      <c r="H204" s="61"/>
      <c r="I204" s="61"/>
    </row>
    <row r="205" spans="1:9" ht="15.5">
      <c r="A205" s="61"/>
      <c r="B205" s="61"/>
      <c r="C205" s="61"/>
      <c r="D205" s="61"/>
      <c r="E205" s="61"/>
      <c r="F205" s="61"/>
      <c r="G205" s="61"/>
      <c r="H205" s="61"/>
      <c r="I205" s="61"/>
    </row>
    <row r="206" spans="1:9" ht="15.5">
      <c r="A206" s="61"/>
      <c r="B206" s="61"/>
      <c r="C206" s="61"/>
      <c r="D206" s="61"/>
      <c r="E206" s="61"/>
      <c r="F206" s="61"/>
      <c r="G206" s="61"/>
      <c r="H206" s="61"/>
      <c r="I206" s="61"/>
    </row>
    <row r="207" spans="1:9" ht="15.5">
      <c r="A207" s="61"/>
      <c r="B207" s="61"/>
      <c r="C207" s="61"/>
      <c r="D207" s="61"/>
      <c r="E207" s="61"/>
      <c r="F207" s="61"/>
      <c r="G207" s="61"/>
      <c r="H207" s="61"/>
      <c r="I207" s="61"/>
    </row>
    <row r="208" spans="1:9" ht="15.5">
      <c r="A208" s="61"/>
      <c r="B208" s="61"/>
      <c r="C208" s="61"/>
      <c r="D208" s="61"/>
      <c r="E208" s="61"/>
      <c r="F208" s="61"/>
      <c r="G208" s="61"/>
      <c r="H208" s="61"/>
      <c r="I208" s="61"/>
    </row>
    <row r="209" spans="1:9" ht="15.5">
      <c r="A209" s="61"/>
      <c r="B209" s="61"/>
      <c r="C209" s="61"/>
      <c r="D209" s="61"/>
      <c r="E209" s="61"/>
      <c r="F209" s="61"/>
      <c r="G209" s="61"/>
      <c r="H209" s="61"/>
      <c r="I209" s="61"/>
    </row>
    <row r="210" spans="1:9" ht="15.5">
      <c r="A210" s="61"/>
      <c r="B210" s="61"/>
      <c r="C210" s="61"/>
      <c r="D210" s="61"/>
      <c r="E210" s="61"/>
      <c r="F210" s="61"/>
      <c r="G210" s="61"/>
      <c r="H210" s="61"/>
      <c r="I210" s="61"/>
    </row>
    <row r="211" spans="1:9" ht="15.5">
      <c r="A211" s="61"/>
      <c r="B211" s="61"/>
      <c r="C211" s="61"/>
      <c r="D211" s="61"/>
      <c r="E211" s="61"/>
      <c r="F211" s="61"/>
      <c r="G211" s="61"/>
      <c r="H211" s="61"/>
      <c r="I211" s="61"/>
    </row>
    <row r="212" spans="1:9" ht="15.5">
      <c r="A212" s="61"/>
      <c r="B212" s="61"/>
      <c r="C212" s="61"/>
      <c r="D212" s="61"/>
      <c r="E212" s="61"/>
      <c r="F212" s="61"/>
      <c r="G212" s="61"/>
      <c r="H212" s="61"/>
      <c r="I212" s="61"/>
    </row>
    <row r="213" spans="1:9" ht="15.5">
      <c r="A213" s="61"/>
      <c r="B213" s="61"/>
      <c r="C213" s="61"/>
      <c r="D213" s="61"/>
      <c r="E213" s="61"/>
      <c r="F213" s="61"/>
      <c r="G213" s="61"/>
      <c r="H213" s="61"/>
      <c r="I213" s="61"/>
    </row>
    <row r="214" spans="1:9" ht="15.5">
      <c r="A214" s="61"/>
      <c r="B214" s="61"/>
      <c r="C214" s="61"/>
      <c r="D214" s="61"/>
      <c r="E214" s="61"/>
      <c r="F214" s="61"/>
      <c r="G214" s="61"/>
      <c r="H214" s="61"/>
      <c r="I214" s="61"/>
    </row>
    <row r="215" spans="1:9" ht="15.5">
      <c r="A215" s="61"/>
      <c r="B215" s="61"/>
      <c r="C215" s="61"/>
      <c r="D215" s="61"/>
      <c r="E215" s="61"/>
      <c r="F215" s="61"/>
      <c r="G215" s="61"/>
      <c r="H215" s="61"/>
      <c r="I215" s="61"/>
    </row>
    <row r="216" spans="1:9" ht="15.5">
      <c r="A216" s="61"/>
      <c r="B216" s="61"/>
      <c r="C216" s="61"/>
      <c r="D216" s="61"/>
      <c r="E216" s="61"/>
      <c r="F216" s="61"/>
      <c r="G216" s="61"/>
      <c r="H216" s="61"/>
      <c r="I216" s="61"/>
    </row>
    <row r="217" spans="1:9" ht="15.5">
      <c r="A217" s="61"/>
      <c r="B217" s="61"/>
      <c r="C217" s="61"/>
      <c r="D217" s="61"/>
      <c r="E217" s="61"/>
      <c r="F217" s="61"/>
      <c r="G217" s="61"/>
      <c r="H217" s="61"/>
      <c r="I217" s="61"/>
    </row>
    <row r="218" spans="1:9" ht="15.5">
      <c r="A218" s="61"/>
      <c r="B218" s="61"/>
      <c r="C218" s="61"/>
      <c r="D218" s="61"/>
      <c r="E218" s="61"/>
      <c r="F218" s="61"/>
      <c r="G218" s="61"/>
      <c r="H218" s="61"/>
      <c r="I218" s="61"/>
    </row>
    <row r="219" spans="1:9" ht="15.5">
      <c r="A219" s="61"/>
      <c r="B219" s="61"/>
      <c r="C219" s="61"/>
      <c r="D219" s="61"/>
      <c r="E219" s="61"/>
      <c r="F219" s="61"/>
      <c r="G219" s="61"/>
      <c r="H219" s="61"/>
      <c r="I219" s="61"/>
    </row>
    <row r="220" spans="1:9" ht="15.5">
      <c r="A220" s="61"/>
      <c r="B220" s="61"/>
      <c r="C220" s="61"/>
      <c r="D220" s="61"/>
      <c r="E220" s="61"/>
      <c r="F220" s="61"/>
      <c r="G220" s="61"/>
      <c r="H220" s="61"/>
      <c r="I220" s="61"/>
    </row>
    <row r="221" spans="1:9" ht="15.5">
      <c r="A221" s="61"/>
      <c r="B221" s="61"/>
      <c r="C221" s="61"/>
      <c r="D221" s="61"/>
      <c r="E221" s="61"/>
      <c r="F221" s="61"/>
      <c r="G221" s="61"/>
      <c r="H221" s="61"/>
      <c r="I221" s="61"/>
    </row>
    <row r="222" spans="1:9" ht="15.5">
      <c r="A222" s="61"/>
      <c r="B222" s="61"/>
      <c r="C222" s="61"/>
      <c r="D222" s="61"/>
      <c r="E222" s="61"/>
      <c r="F222" s="61"/>
      <c r="G222" s="61"/>
      <c r="H222" s="61"/>
      <c r="I222" s="61"/>
    </row>
    <row r="223" spans="1:9" ht="15.5">
      <c r="A223" s="61"/>
      <c r="B223" s="61"/>
      <c r="C223" s="61"/>
      <c r="D223" s="61"/>
      <c r="E223" s="61"/>
      <c r="F223" s="61"/>
      <c r="G223" s="61"/>
      <c r="H223" s="61"/>
      <c r="I223" s="61"/>
    </row>
    <row r="224" spans="1:9" ht="15.5">
      <c r="A224" s="61"/>
      <c r="B224" s="61"/>
      <c r="C224" s="61"/>
      <c r="D224" s="61"/>
      <c r="E224" s="61"/>
      <c r="F224" s="61"/>
      <c r="G224" s="61"/>
      <c r="H224" s="61"/>
      <c r="I224" s="61"/>
    </row>
    <row r="225" spans="1:9" ht="15.5">
      <c r="A225" s="61"/>
      <c r="B225" s="61"/>
      <c r="C225" s="61"/>
      <c r="D225" s="61"/>
      <c r="E225" s="61"/>
      <c r="F225" s="61"/>
      <c r="G225" s="61"/>
      <c r="H225" s="61"/>
      <c r="I225" s="61"/>
    </row>
    <row r="226" spans="1:9" ht="15.5">
      <c r="A226" s="61"/>
      <c r="B226" s="61"/>
      <c r="C226" s="61"/>
      <c r="D226" s="61"/>
      <c r="E226" s="61"/>
      <c r="F226" s="61"/>
      <c r="G226" s="61"/>
      <c r="H226" s="61"/>
      <c r="I226" s="61"/>
    </row>
    <row r="227" spans="1:9" ht="15.5">
      <c r="A227" s="61"/>
      <c r="B227" s="61"/>
      <c r="C227" s="61"/>
      <c r="D227" s="61"/>
      <c r="E227" s="61"/>
      <c r="F227" s="61"/>
      <c r="G227" s="61"/>
      <c r="H227" s="61"/>
      <c r="I227" s="61"/>
    </row>
    <row r="228" spans="1:9" ht="15.5">
      <c r="A228" s="61"/>
      <c r="B228" s="61"/>
      <c r="C228" s="61"/>
      <c r="D228" s="61"/>
      <c r="E228" s="61"/>
      <c r="F228" s="61"/>
      <c r="G228" s="61"/>
      <c r="H228" s="61"/>
      <c r="I228" s="61"/>
    </row>
    <row r="229" spans="1:9" ht="15.5">
      <c r="A229" s="61"/>
      <c r="B229" s="61"/>
      <c r="C229" s="61"/>
      <c r="D229" s="61"/>
      <c r="E229" s="61"/>
      <c r="F229" s="61"/>
      <c r="G229" s="61"/>
      <c r="H229" s="61"/>
      <c r="I229" s="61"/>
    </row>
    <row r="230" spans="1:9" ht="15.5">
      <c r="A230" s="61"/>
      <c r="B230" s="61"/>
      <c r="C230" s="61"/>
      <c r="D230" s="61"/>
      <c r="E230" s="61"/>
      <c r="F230" s="61"/>
      <c r="G230" s="61"/>
      <c r="H230" s="61"/>
      <c r="I230" s="61"/>
    </row>
    <row r="231" spans="1:9" ht="15.5">
      <c r="A231" s="61"/>
      <c r="B231" s="61"/>
      <c r="C231" s="61"/>
      <c r="D231" s="61"/>
      <c r="E231" s="61"/>
      <c r="F231" s="61"/>
      <c r="G231" s="61"/>
      <c r="H231" s="61"/>
      <c r="I231" s="61"/>
    </row>
    <row r="232" spans="1:9" ht="15.5">
      <c r="A232" s="61"/>
      <c r="B232" s="61"/>
      <c r="C232" s="61"/>
      <c r="D232" s="61"/>
      <c r="E232" s="61"/>
      <c r="F232" s="61"/>
      <c r="G232" s="61"/>
      <c r="H232" s="61"/>
      <c r="I232" s="61"/>
    </row>
    <row r="233" spans="1:9" ht="15.5">
      <c r="A233" s="61"/>
      <c r="B233" s="61"/>
      <c r="C233" s="61"/>
      <c r="D233" s="61"/>
      <c r="E233" s="61"/>
      <c r="F233" s="61"/>
      <c r="G233" s="61"/>
      <c r="H233" s="61"/>
      <c r="I233" s="61"/>
    </row>
    <row r="234" spans="1:9" ht="15.5">
      <c r="A234" s="61"/>
      <c r="B234" s="61"/>
      <c r="C234" s="61"/>
      <c r="D234" s="61"/>
      <c r="E234" s="61"/>
      <c r="F234" s="61"/>
      <c r="G234" s="61"/>
      <c r="H234" s="61"/>
      <c r="I234" s="61"/>
    </row>
    <row r="235" spans="1:9" ht="15.5">
      <c r="A235" s="61"/>
      <c r="B235" s="61"/>
      <c r="C235" s="61"/>
      <c r="D235" s="61"/>
      <c r="E235" s="61"/>
      <c r="F235" s="61"/>
      <c r="G235" s="61"/>
      <c r="H235" s="61"/>
      <c r="I235" s="61"/>
    </row>
    <row r="236" spans="1:9" ht="15.5">
      <c r="A236" s="61"/>
      <c r="B236" s="61"/>
      <c r="C236" s="61"/>
      <c r="D236" s="61"/>
      <c r="E236" s="61"/>
      <c r="F236" s="61"/>
      <c r="G236" s="61"/>
      <c r="H236" s="61"/>
      <c r="I236" s="61"/>
    </row>
    <row r="237" spans="1:9" ht="15.5">
      <c r="A237" s="61"/>
      <c r="B237" s="61"/>
      <c r="C237" s="61"/>
      <c r="D237" s="61"/>
      <c r="E237" s="61"/>
      <c r="F237" s="61"/>
      <c r="G237" s="61"/>
      <c r="H237" s="61"/>
      <c r="I237" s="61"/>
    </row>
    <row r="238" spans="1:9" ht="15.5">
      <c r="A238" s="61"/>
      <c r="B238" s="61"/>
      <c r="C238" s="61"/>
      <c r="D238" s="61"/>
      <c r="E238" s="61"/>
      <c r="F238" s="61"/>
      <c r="G238" s="61"/>
      <c r="H238" s="61"/>
      <c r="I238" s="61"/>
    </row>
    <row r="239" spans="1:9" ht="15.5">
      <c r="A239" s="61"/>
      <c r="B239" s="61"/>
      <c r="C239" s="61"/>
      <c r="D239" s="61"/>
      <c r="E239" s="61"/>
      <c r="F239" s="61"/>
      <c r="G239" s="61"/>
      <c r="H239" s="61"/>
      <c r="I239" s="61"/>
    </row>
    <row r="240" spans="1:9" ht="15.5">
      <c r="A240" s="61"/>
      <c r="B240" s="61"/>
      <c r="C240" s="61"/>
      <c r="D240" s="61"/>
      <c r="E240" s="61"/>
      <c r="F240" s="61"/>
      <c r="G240" s="61"/>
      <c r="H240" s="61"/>
      <c r="I240" s="61"/>
    </row>
    <row r="241" spans="1:9" ht="15.5">
      <c r="A241" s="61"/>
      <c r="B241" s="61"/>
      <c r="C241" s="61"/>
      <c r="D241" s="61"/>
      <c r="E241" s="61"/>
      <c r="F241" s="61"/>
      <c r="G241" s="61"/>
      <c r="H241" s="61"/>
      <c r="I241" s="61"/>
    </row>
    <row r="242" spans="1:9" ht="15.5">
      <c r="A242" s="61"/>
      <c r="B242" s="61"/>
      <c r="C242" s="61"/>
      <c r="D242" s="61"/>
      <c r="E242" s="61"/>
      <c r="F242" s="61"/>
      <c r="G242" s="61"/>
      <c r="H242" s="61"/>
      <c r="I242" s="61"/>
    </row>
    <row r="243" spans="1:9" ht="15.5">
      <c r="A243" s="61"/>
      <c r="B243" s="61"/>
      <c r="C243" s="61"/>
      <c r="D243" s="61"/>
      <c r="E243" s="61"/>
      <c r="F243" s="61"/>
      <c r="G243" s="61"/>
      <c r="H243" s="61"/>
      <c r="I243" s="61"/>
    </row>
    <row r="244" spans="1:9" ht="15.5">
      <c r="A244" s="61"/>
      <c r="B244" s="61"/>
      <c r="C244" s="61"/>
      <c r="D244" s="61"/>
      <c r="E244" s="61"/>
      <c r="F244" s="61"/>
      <c r="G244" s="61"/>
      <c r="H244" s="61"/>
      <c r="I244" s="61"/>
    </row>
    <row r="245" spans="1:9" ht="15.5">
      <c r="A245" s="61"/>
      <c r="B245" s="61"/>
      <c r="C245" s="61"/>
      <c r="D245" s="61"/>
      <c r="E245" s="61"/>
      <c r="F245" s="61"/>
      <c r="G245" s="61"/>
      <c r="H245" s="61"/>
      <c r="I245" s="61"/>
    </row>
    <row r="246" spans="1:9" ht="15.5">
      <c r="A246" s="61"/>
      <c r="B246" s="61"/>
      <c r="C246" s="61"/>
      <c r="D246" s="61"/>
      <c r="E246" s="61"/>
      <c r="F246" s="61"/>
      <c r="G246" s="61"/>
      <c r="H246" s="61"/>
      <c r="I246" s="61"/>
    </row>
    <row r="247" spans="1:9" ht="15.5">
      <c r="A247" s="61"/>
      <c r="B247" s="61"/>
      <c r="C247" s="61"/>
      <c r="D247" s="61"/>
      <c r="E247" s="61"/>
      <c r="F247" s="61"/>
      <c r="G247" s="61"/>
      <c r="H247" s="61"/>
      <c r="I247" s="61"/>
    </row>
    <row r="248" spans="1:9" ht="15.5">
      <c r="A248" s="61"/>
      <c r="B248" s="61"/>
      <c r="C248" s="61"/>
      <c r="D248" s="61"/>
      <c r="E248" s="61"/>
      <c r="F248" s="61"/>
      <c r="G248" s="61"/>
      <c r="H248" s="61"/>
      <c r="I248" s="61"/>
    </row>
    <row r="249" spans="1:9" ht="15.5">
      <c r="A249" s="61"/>
      <c r="B249" s="61"/>
      <c r="C249" s="61"/>
      <c r="D249" s="61"/>
      <c r="E249" s="61"/>
      <c r="F249" s="61"/>
      <c r="G249" s="61"/>
      <c r="H249" s="61"/>
      <c r="I249" s="61"/>
    </row>
    <row r="250" spans="1:9" ht="15.5">
      <c r="A250" s="61"/>
      <c r="B250" s="61"/>
      <c r="C250" s="61"/>
      <c r="D250" s="61"/>
      <c r="E250" s="61"/>
      <c r="F250" s="61"/>
      <c r="G250" s="61"/>
      <c r="H250" s="61"/>
      <c r="I250" s="61"/>
    </row>
    <row r="251" spans="1:9" ht="15.5">
      <c r="A251" s="61"/>
      <c r="B251" s="61"/>
      <c r="C251" s="61"/>
      <c r="D251" s="61"/>
      <c r="E251" s="61"/>
      <c r="F251" s="61"/>
      <c r="G251" s="61"/>
      <c r="H251" s="61"/>
      <c r="I251" s="61"/>
    </row>
    <row r="252" spans="1:9" ht="15.5">
      <c r="A252" s="61"/>
      <c r="B252" s="61"/>
      <c r="C252" s="61"/>
      <c r="D252" s="61"/>
      <c r="E252" s="61"/>
      <c r="F252" s="61"/>
      <c r="G252" s="61"/>
      <c r="H252" s="61"/>
      <c r="I252" s="61"/>
    </row>
    <row r="253" spans="1:9" ht="15.5">
      <c r="A253" s="61"/>
      <c r="B253" s="61"/>
      <c r="C253" s="61"/>
      <c r="D253" s="61"/>
      <c r="E253" s="61"/>
      <c r="F253" s="61"/>
      <c r="G253" s="61"/>
      <c r="H253" s="61"/>
      <c r="I253" s="61"/>
    </row>
    <row r="254" spans="1:9" ht="15.5">
      <c r="A254" s="61"/>
      <c r="B254" s="61"/>
      <c r="C254" s="61"/>
      <c r="D254" s="61"/>
      <c r="E254" s="61"/>
      <c r="F254" s="61"/>
      <c r="G254" s="61"/>
      <c r="H254" s="61"/>
      <c r="I254" s="61"/>
    </row>
    <row r="255" spans="1:9" ht="15.5">
      <c r="A255" s="61"/>
      <c r="B255" s="61"/>
      <c r="C255" s="61"/>
      <c r="D255" s="61"/>
      <c r="E255" s="61"/>
      <c r="F255" s="61"/>
      <c r="G255" s="61"/>
      <c r="H255" s="61"/>
      <c r="I255" s="61"/>
    </row>
    <row r="256" spans="1:9" ht="15.5">
      <c r="A256" s="61"/>
      <c r="B256" s="61"/>
      <c r="C256" s="61"/>
      <c r="D256" s="61"/>
      <c r="E256" s="61"/>
      <c r="F256" s="61"/>
      <c r="G256" s="61"/>
      <c r="H256" s="61"/>
      <c r="I256" s="61"/>
    </row>
    <row r="257" spans="1:9" ht="15.5">
      <c r="A257" s="61"/>
      <c r="B257" s="61"/>
      <c r="C257" s="61"/>
      <c r="D257" s="61"/>
      <c r="E257" s="61"/>
      <c r="F257" s="61"/>
      <c r="G257" s="61"/>
      <c r="H257" s="61"/>
      <c r="I257" s="61"/>
    </row>
    <row r="258" spans="1:9" ht="15.5">
      <c r="A258" s="61"/>
      <c r="B258" s="61"/>
      <c r="C258" s="61"/>
      <c r="D258" s="61"/>
      <c r="E258" s="61"/>
      <c r="F258" s="61"/>
      <c r="G258" s="61"/>
      <c r="H258" s="61"/>
      <c r="I258" s="61"/>
    </row>
    <row r="259" spans="1:9" ht="15.5">
      <c r="A259" s="61"/>
      <c r="B259" s="61"/>
      <c r="C259" s="61"/>
      <c r="D259" s="61"/>
      <c r="E259" s="61"/>
      <c r="F259" s="61"/>
      <c r="G259" s="61"/>
      <c r="H259" s="61"/>
      <c r="I259" s="61"/>
    </row>
    <row r="260" spans="1:9" ht="15.5">
      <c r="A260" s="61"/>
      <c r="B260" s="61"/>
      <c r="C260" s="61"/>
      <c r="D260" s="61"/>
      <c r="E260" s="61"/>
      <c r="F260" s="61"/>
      <c r="G260" s="61"/>
      <c r="H260" s="61"/>
      <c r="I260" s="61"/>
    </row>
    <row r="261" spans="1:9" ht="15.5">
      <c r="A261" s="61"/>
      <c r="B261" s="61"/>
      <c r="C261" s="61"/>
      <c r="D261" s="61"/>
      <c r="E261" s="61"/>
      <c r="F261" s="61"/>
      <c r="G261" s="61"/>
      <c r="H261" s="61"/>
      <c r="I261" s="61"/>
    </row>
    <row r="262" spans="1:9" ht="15.5">
      <c r="A262" s="61"/>
      <c r="B262" s="61"/>
      <c r="C262" s="61"/>
      <c r="D262" s="61"/>
      <c r="E262" s="61"/>
      <c r="F262" s="61"/>
      <c r="G262" s="61"/>
      <c r="H262" s="61"/>
      <c r="I262" s="61"/>
    </row>
    <row r="263" spans="1:9" ht="15.5">
      <c r="A263" s="61"/>
      <c r="B263" s="61"/>
      <c r="C263" s="61"/>
      <c r="D263" s="61"/>
      <c r="E263" s="61"/>
      <c r="F263" s="61"/>
      <c r="G263" s="61"/>
      <c r="H263" s="61"/>
      <c r="I263" s="61"/>
    </row>
    <row r="264" spans="1:9" ht="15.5">
      <c r="A264" s="61"/>
      <c r="B264" s="61"/>
      <c r="C264" s="61"/>
      <c r="D264" s="61"/>
      <c r="E264" s="61"/>
      <c r="F264" s="61"/>
      <c r="G264" s="61"/>
      <c r="H264" s="61"/>
      <c r="I264" s="61"/>
    </row>
    <row r="265" spans="1:9" ht="15.5">
      <c r="A265" s="61"/>
      <c r="B265" s="61"/>
      <c r="C265" s="61"/>
      <c r="D265" s="61"/>
      <c r="E265" s="61"/>
      <c r="F265" s="61"/>
      <c r="G265" s="61"/>
      <c r="H265" s="61"/>
      <c r="I265" s="61"/>
    </row>
    <row r="266" spans="1:9" ht="15.5">
      <c r="A266" s="61"/>
      <c r="B266" s="61"/>
      <c r="C266" s="61"/>
      <c r="D266" s="61"/>
      <c r="E266" s="61"/>
      <c r="F266" s="61"/>
      <c r="G266" s="61"/>
      <c r="H266" s="61"/>
      <c r="I266" s="61"/>
    </row>
    <row r="267" spans="1:9" ht="15.5">
      <c r="A267" s="61"/>
      <c r="B267" s="61"/>
      <c r="C267" s="61"/>
      <c r="D267" s="61"/>
      <c r="E267" s="61"/>
      <c r="F267" s="61"/>
      <c r="G267" s="61"/>
      <c r="H267" s="61"/>
      <c r="I267" s="61"/>
    </row>
    <row r="268" spans="1:9" ht="15.5">
      <c r="A268" s="61"/>
      <c r="B268" s="61"/>
      <c r="C268" s="61"/>
      <c r="D268" s="61"/>
      <c r="E268" s="61"/>
      <c r="F268" s="61"/>
      <c r="G268" s="61"/>
      <c r="H268" s="61"/>
      <c r="I268" s="61"/>
    </row>
    <row r="269" spans="1:9" ht="15.5">
      <c r="A269" s="61"/>
      <c r="B269" s="61"/>
      <c r="C269" s="61"/>
      <c r="D269" s="61"/>
      <c r="E269" s="61"/>
      <c r="F269" s="61"/>
      <c r="G269" s="61"/>
      <c r="H269" s="61"/>
      <c r="I269" s="61"/>
    </row>
    <row r="270" spans="1:9" ht="15.5">
      <c r="A270" s="61"/>
      <c r="B270" s="61"/>
      <c r="C270" s="61"/>
      <c r="D270" s="61"/>
      <c r="E270" s="61"/>
      <c r="F270" s="61"/>
      <c r="G270" s="61"/>
      <c r="H270" s="61"/>
      <c r="I270" s="61"/>
    </row>
    <row r="271" spans="1:9" ht="15.5">
      <c r="A271" s="61"/>
      <c r="B271" s="61"/>
      <c r="C271" s="61"/>
      <c r="D271" s="61"/>
      <c r="E271" s="61"/>
      <c r="F271" s="61"/>
      <c r="G271" s="61"/>
      <c r="H271" s="61"/>
      <c r="I271" s="61"/>
    </row>
    <row r="272" spans="1:9" ht="15.5">
      <c r="A272" s="61"/>
      <c r="B272" s="61"/>
      <c r="C272" s="61"/>
      <c r="D272" s="61"/>
      <c r="E272" s="61"/>
      <c r="F272" s="61"/>
      <c r="G272" s="61"/>
      <c r="H272" s="61"/>
      <c r="I272" s="61"/>
    </row>
    <row r="273" spans="1:9" ht="15.5">
      <c r="A273" s="61"/>
      <c r="B273" s="61"/>
      <c r="C273" s="61"/>
      <c r="D273" s="61"/>
      <c r="E273" s="61"/>
      <c r="F273" s="61"/>
      <c r="G273" s="61"/>
      <c r="H273" s="61"/>
      <c r="I273" s="61"/>
    </row>
    <row r="274" spans="1:9" ht="15.5">
      <c r="A274" s="61"/>
      <c r="B274" s="61"/>
      <c r="C274" s="61"/>
      <c r="D274" s="61"/>
      <c r="E274" s="61"/>
      <c r="F274" s="61"/>
      <c r="G274" s="61"/>
      <c r="H274" s="61"/>
      <c r="I274" s="61"/>
    </row>
    <row r="275" spans="1:9" ht="15.5">
      <c r="A275" s="61"/>
      <c r="B275" s="61"/>
      <c r="C275" s="61"/>
      <c r="D275" s="61"/>
      <c r="E275" s="61"/>
      <c r="F275" s="61"/>
      <c r="G275" s="61"/>
      <c r="H275" s="61"/>
      <c r="I275" s="61"/>
    </row>
    <row r="276" spans="1:9" ht="15.5">
      <c r="A276" s="61"/>
      <c r="B276" s="61"/>
      <c r="C276" s="61"/>
      <c r="D276" s="61"/>
      <c r="E276" s="61"/>
      <c r="F276" s="61"/>
      <c r="G276" s="61"/>
      <c r="H276" s="61"/>
      <c r="I276" s="61"/>
    </row>
    <row r="277" spans="1:9" ht="15.5">
      <c r="A277" s="61"/>
      <c r="B277" s="61"/>
      <c r="C277" s="61"/>
      <c r="D277" s="61"/>
      <c r="E277" s="61"/>
      <c r="F277" s="61"/>
      <c r="G277" s="61"/>
      <c r="H277" s="61"/>
      <c r="I277" s="61"/>
    </row>
    <row r="278" spans="1:9" ht="15.5">
      <c r="A278" s="61"/>
      <c r="B278" s="61"/>
      <c r="C278" s="61"/>
      <c r="D278" s="61"/>
      <c r="E278" s="61"/>
      <c r="F278" s="61"/>
      <c r="G278" s="61"/>
      <c r="H278" s="61"/>
      <c r="I278" s="61"/>
    </row>
    <row r="279" spans="1:9" ht="15.5">
      <c r="A279" s="61"/>
      <c r="B279" s="61"/>
      <c r="C279" s="61"/>
      <c r="D279" s="61"/>
      <c r="E279" s="61"/>
      <c r="F279" s="61"/>
      <c r="G279" s="61"/>
      <c r="H279" s="61"/>
      <c r="I279" s="61"/>
    </row>
    <row r="280" spans="1:9" ht="15.5">
      <c r="A280" s="61"/>
      <c r="B280" s="61"/>
      <c r="C280" s="61"/>
      <c r="D280" s="61"/>
      <c r="E280" s="61"/>
      <c r="F280" s="61"/>
      <c r="G280" s="61"/>
      <c r="H280" s="61"/>
      <c r="I280" s="61"/>
    </row>
    <row r="281" spans="1:9" ht="15.5">
      <c r="A281" s="61"/>
      <c r="B281" s="61"/>
      <c r="C281" s="61"/>
      <c r="D281" s="61"/>
      <c r="E281" s="61"/>
      <c r="F281" s="61"/>
      <c r="G281" s="61"/>
      <c r="H281" s="61"/>
      <c r="I281" s="61"/>
    </row>
    <row r="282" spans="1:9" ht="15.5">
      <c r="A282" s="61"/>
      <c r="B282" s="61"/>
      <c r="C282" s="61"/>
      <c r="D282" s="61"/>
      <c r="E282" s="61"/>
      <c r="F282" s="61"/>
      <c r="G282" s="61"/>
      <c r="H282" s="61"/>
      <c r="I282" s="61"/>
    </row>
    <row r="283" spans="1:9" ht="15.5">
      <c r="A283" s="61"/>
      <c r="B283" s="61"/>
      <c r="C283" s="61"/>
      <c r="D283" s="61"/>
      <c r="E283" s="61"/>
      <c r="F283" s="61"/>
      <c r="G283" s="61"/>
      <c r="H283" s="61"/>
      <c r="I283" s="61"/>
    </row>
    <row r="284" spans="1:9" ht="15.5">
      <c r="A284" s="61"/>
      <c r="B284" s="61"/>
      <c r="C284" s="61"/>
      <c r="D284" s="61"/>
      <c r="E284" s="61"/>
      <c r="F284" s="61"/>
      <c r="G284" s="61"/>
      <c r="H284" s="61"/>
      <c r="I284" s="61"/>
    </row>
    <row r="285" spans="1:9" ht="15.5">
      <c r="A285" s="61"/>
      <c r="B285" s="61"/>
      <c r="C285" s="61"/>
      <c r="D285" s="61"/>
      <c r="E285" s="61"/>
      <c r="F285" s="61"/>
      <c r="G285" s="61"/>
      <c r="H285" s="61"/>
      <c r="I285" s="61"/>
    </row>
    <row r="286" spans="1:9" ht="15.5">
      <c r="A286" s="61"/>
      <c r="B286" s="61"/>
      <c r="C286" s="61"/>
      <c r="D286" s="61"/>
      <c r="E286" s="61"/>
      <c r="F286" s="61"/>
      <c r="G286" s="61"/>
      <c r="H286" s="61"/>
      <c r="I286" s="61"/>
    </row>
    <row r="287" spans="1:9" ht="15.5">
      <c r="A287" s="61"/>
      <c r="B287" s="61"/>
      <c r="C287" s="61"/>
      <c r="D287" s="61"/>
      <c r="E287" s="61"/>
      <c r="F287" s="61"/>
      <c r="G287" s="61"/>
      <c r="H287" s="61"/>
      <c r="I287" s="61"/>
    </row>
    <row r="288" spans="1:9" ht="15.5">
      <c r="A288" s="61"/>
      <c r="B288" s="61"/>
      <c r="C288" s="61"/>
      <c r="D288" s="61"/>
      <c r="E288" s="61"/>
      <c r="F288" s="61"/>
      <c r="G288" s="61"/>
      <c r="H288" s="61"/>
      <c r="I288" s="61"/>
    </row>
    <row r="289" spans="1:9" ht="15.5">
      <c r="A289" s="61"/>
      <c r="B289" s="61"/>
      <c r="C289" s="61"/>
      <c r="D289" s="61"/>
      <c r="E289" s="61"/>
      <c r="F289" s="61"/>
      <c r="G289" s="61"/>
      <c r="H289" s="61"/>
      <c r="I289" s="61"/>
    </row>
    <row r="290" spans="1:9" ht="15.5">
      <c r="A290" s="61"/>
      <c r="B290" s="61"/>
      <c r="C290" s="61"/>
      <c r="D290" s="61"/>
      <c r="E290" s="61"/>
      <c r="F290" s="61"/>
      <c r="G290" s="61"/>
      <c r="H290" s="61"/>
      <c r="I290" s="61"/>
    </row>
    <row r="291" spans="1:9" ht="15.5">
      <c r="A291" s="61"/>
      <c r="B291" s="61"/>
      <c r="C291" s="61"/>
      <c r="D291" s="61"/>
      <c r="E291" s="61"/>
      <c r="F291" s="61"/>
      <c r="G291" s="61"/>
      <c r="H291" s="61"/>
      <c r="I291" s="61"/>
    </row>
    <row r="292" spans="1:9" ht="15.5">
      <c r="A292" s="61"/>
      <c r="B292" s="61"/>
      <c r="C292" s="61"/>
      <c r="D292" s="61"/>
      <c r="E292" s="61"/>
      <c r="F292" s="61"/>
      <c r="G292" s="61"/>
      <c r="H292" s="61"/>
      <c r="I292" s="61"/>
    </row>
    <row r="293" spans="1:9" ht="15.5">
      <c r="A293" s="61"/>
      <c r="B293" s="61"/>
      <c r="C293" s="61"/>
      <c r="D293" s="61"/>
      <c r="E293" s="61"/>
      <c r="F293" s="61"/>
      <c r="G293" s="61"/>
      <c r="H293" s="61"/>
      <c r="I293" s="61"/>
    </row>
    <row r="294" spans="1:9" ht="15.5">
      <c r="A294" s="61"/>
      <c r="B294" s="61"/>
      <c r="C294" s="61"/>
      <c r="D294" s="61"/>
      <c r="E294" s="61"/>
      <c r="F294" s="61"/>
      <c r="G294" s="61"/>
      <c r="H294" s="61"/>
      <c r="I294" s="61"/>
    </row>
    <row r="295" spans="1:9" ht="15.5">
      <c r="A295" s="61"/>
      <c r="B295" s="61"/>
      <c r="C295" s="61"/>
      <c r="D295" s="61"/>
      <c r="E295" s="61"/>
      <c r="F295" s="61"/>
      <c r="G295" s="61"/>
      <c r="H295" s="61"/>
      <c r="I295" s="61"/>
    </row>
    <row r="296" spans="1:9" ht="15.5">
      <c r="A296" s="61"/>
      <c r="B296" s="61"/>
      <c r="C296" s="61"/>
      <c r="D296" s="61"/>
      <c r="E296" s="61"/>
      <c r="F296" s="61"/>
      <c r="G296" s="61"/>
      <c r="H296" s="61"/>
      <c r="I296" s="61"/>
    </row>
    <row r="297" spans="1:9" ht="15.5">
      <c r="A297" s="61"/>
      <c r="B297" s="61"/>
      <c r="C297" s="61"/>
      <c r="D297" s="61"/>
      <c r="E297" s="61"/>
      <c r="F297" s="61"/>
      <c r="G297" s="61"/>
      <c r="H297" s="61"/>
      <c r="I297" s="61"/>
    </row>
    <row r="298" spans="1:9" ht="15.5">
      <c r="A298" s="61"/>
      <c r="B298" s="61"/>
      <c r="C298" s="61"/>
      <c r="D298" s="61"/>
      <c r="E298" s="61"/>
      <c r="F298" s="61"/>
      <c r="G298" s="61"/>
      <c r="H298" s="61"/>
      <c r="I298" s="61"/>
    </row>
    <row r="299" spans="1:9" ht="15.5">
      <c r="A299" s="61"/>
      <c r="B299" s="61"/>
      <c r="C299" s="61"/>
      <c r="D299" s="61"/>
      <c r="E299" s="61"/>
      <c r="F299" s="61"/>
      <c r="G299" s="61"/>
      <c r="H299" s="61"/>
      <c r="I299" s="61"/>
    </row>
    <row r="300" spans="1:9" ht="15.5">
      <c r="A300" s="61"/>
      <c r="B300" s="61"/>
      <c r="C300" s="61"/>
      <c r="D300" s="61"/>
      <c r="E300" s="61"/>
      <c r="F300" s="61"/>
      <c r="G300" s="61"/>
      <c r="H300" s="61"/>
      <c r="I300" s="61"/>
    </row>
    <row r="301" spans="1:9" ht="15.5">
      <c r="A301" s="61"/>
      <c r="B301" s="61"/>
      <c r="C301" s="61"/>
      <c r="D301" s="61"/>
      <c r="E301" s="61"/>
      <c r="F301" s="61"/>
      <c r="G301" s="61"/>
      <c r="H301" s="61"/>
      <c r="I301" s="61"/>
    </row>
    <row r="302" spans="1:9" ht="15.5">
      <c r="A302" s="61"/>
      <c r="B302" s="61"/>
      <c r="C302" s="61"/>
      <c r="D302" s="61"/>
      <c r="E302" s="61"/>
      <c r="F302" s="61"/>
      <c r="G302" s="61"/>
      <c r="H302" s="61"/>
      <c r="I302" s="61"/>
    </row>
    <row r="303" spans="1:9" ht="15.5">
      <c r="A303" s="61"/>
      <c r="B303" s="61"/>
      <c r="C303" s="61"/>
      <c r="D303" s="61"/>
      <c r="E303" s="61"/>
      <c r="F303" s="61"/>
      <c r="G303" s="61"/>
      <c r="H303" s="61"/>
      <c r="I303" s="61"/>
    </row>
    <row r="304" spans="1:9" ht="15.5">
      <c r="A304" s="61"/>
      <c r="B304" s="61"/>
      <c r="C304" s="61"/>
      <c r="D304" s="61"/>
      <c r="E304" s="61"/>
      <c r="F304" s="61"/>
      <c r="G304" s="61"/>
      <c r="H304" s="61"/>
      <c r="I304" s="61"/>
    </row>
    <row r="305" spans="1:9" ht="15.5">
      <c r="A305" s="61"/>
      <c r="B305" s="61"/>
      <c r="C305" s="61"/>
      <c r="D305" s="61"/>
      <c r="E305" s="61"/>
      <c r="F305" s="61"/>
      <c r="G305" s="61"/>
      <c r="H305" s="61"/>
      <c r="I305" s="61"/>
    </row>
    <row r="306" spans="1:9" ht="15.5">
      <c r="A306" s="61"/>
      <c r="B306" s="61"/>
      <c r="C306" s="61"/>
      <c r="D306" s="61"/>
      <c r="E306" s="61"/>
      <c r="F306" s="61"/>
      <c r="G306" s="61"/>
      <c r="H306" s="61"/>
      <c r="I306" s="61"/>
    </row>
    <row r="307" spans="1:9" ht="15.5">
      <c r="A307" s="61"/>
      <c r="B307" s="61"/>
      <c r="C307" s="61"/>
      <c r="D307" s="61"/>
      <c r="E307" s="61"/>
      <c r="F307" s="61"/>
      <c r="G307" s="61"/>
      <c r="H307" s="61"/>
      <c r="I307" s="61"/>
    </row>
    <row r="308" spans="1:9" ht="15.5">
      <c r="A308" s="61"/>
      <c r="B308" s="61"/>
      <c r="C308" s="61"/>
      <c r="D308" s="61"/>
      <c r="E308" s="61"/>
      <c r="F308" s="61"/>
      <c r="G308" s="61"/>
      <c r="H308" s="61"/>
      <c r="I308" s="61"/>
    </row>
    <row r="309" spans="1:9" ht="15.5">
      <c r="A309" s="61"/>
      <c r="B309" s="61"/>
      <c r="C309" s="61"/>
      <c r="D309" s="61"/>
      <c r="E309" s="61"/>
      <c r="F309" s="61"/>
      <c r="G309" s="61"/>
      <c r="H309" s="61"/>
      <c r="I309" s="61"/>
    </row>
  </sheetData>
  <mergeCells count="19"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  <mergeCell ref="B28:D28"/>
    <mergeCell ref="B16:D16"/>
    <mergeCell ref="B17:D17"/>
    <mergeCell ref="B18:D18"/>
    <mergeCell ref="B19:D19"/>
    <mergeCell ref="B20:D20"/>
    <mergeCell ref="B21:D21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16</vt:i4>
      </vt:variant>
    </vt:vector>
  </HeadingPairs>
  <TitlesOfParts>
    <vt:vector size="29" baseType="lpstr">
      <vt:lpstr>Quarterly Statement</vt:lpstr>
      <vt:lpstr>Top Level</vt:lpstr>
      <vt:lpstr>Data Entry</vt:lpstr>
      <vt:lpstr>Bank Accounts</vt:lpstr>
      <vt:lpstr>Chart of Accounts</vt:lpstr>
      <vt:lpstr>Home Show-Blank</vt:lpstr>
      <vt:lpstr>Home Show-Raffle Tickets</vt:lpstr>
      <vt:lpstr>Home Show-Admission Tickets</vt:lpstr>
      <vt:lpstr>Home Show-Program Books</vt:lpstr>
      <vt:lpstr>Home Show-5050 Raffle</vt:lpstr>
      <vt:lpstr>Home Show-Concessions</vt:lpstr>
      <vt:lpstr>Home Show-Merchandise</vt:lpstr>
      <vt:lpstr>Principal Recon</vt:lpstr>
      <vt:lpstr>Accounts</vt:lpstr>
      <vt:lpstr>BankAccounts</vt:lpstr>
      <vt:lpstr>Chart</vt:lpstr>
      <vt:lpstr>CurrentYr</vt:lpstr>
      <vt:lpstr>CurrQtr</vt:lpstr>
      <vt:lpstr>LKMonth</vt:lpstr>
      <vt:lpstr>LKMonthName</vt:lpstr>
      <vt:lpstr>LKQtr</vt:lpstr>
      <vt:lpstr>'Data Entry'!Print_Titles</vt:lpstr>
      <vt:lpstr>Reserve</vt:lpstr>
      <vt:lpstr>SumAccount</vt:lpstr>
      <vt:lpstr>SumBank</vt:lpstr>
      <vt:lpstr>SumExp</vt:lpstr>
      <vt:lpstr>SumMonth</vt:lpstr>
      <vt:lpstr>SumMonthNum</vt:lpstr>
      <vt:lpstr>SumRevenue</vt:lpstr>
    </vt:vector>
  </TitlesOfParts>
  <Company>The Bon-Ton Stores,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Peltier</dc:creator>
  <cp:lastModifiedBy>Dawn Jacobson</cp:lastModifiedBy>
  <cp:lastPrinted>2020-04-05T18:18:26Z</cp:lastPrinted>
  <dcterms:created xsi:type="dcterms:W3CDTF">2013-11-11T13:58:06Z</dcterms:created>
  <dcterms:modified xsi:type="dcterms:W3CDTF">2020-04-05T18:26:39Z</dcterms:modified>
</cp:coreProperties>
</file>